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BRARY\Melissa\Website\"/>
    </mc:Choice>
  </mc:AlternateContent>
  <bookViews>
    <workbookView xWindow="0" yWindow="0" windowWidth="19200" windowHeight="12045"/>
  </bookViews>
  <sheets>
    <sheet name="Reference Statistics" sheetId="1" r:id="rId1"/>
    <sheet name="Website Visits" sheetId="2" r:id="rId2"/>
    <sheet name="Library Visits" sheetId="3" r:id="rId3"/>
    <sheet name="Circulation Statistics" sheetId="4" r:id="rId4"/>
    <sheet name="Interlibrary Loan Statistics" sheetId="5" r:id="rId5"/>
    <sheet name="Library Instruction Statisitcs" sheetId="6" r:id="rId6"/>
    <sheet name="Government Documents Statistics" sheetId="7" r:id="rId7"/>
  </sheets>
  <calcPr calcId="162913"/>
</workbook>
</file>

<file path=xl/calcChain.xml><?xml version="1.0" encoding="utf-8"?>
<calcChain xmlns="http://schemas.openxmlformats.org/spreadsheetml/2006/main">
  <c r="E41" i="7" l="1"/>
  <c r="B41" i="7"/>
  <c r="E27" i="7"/>
  <c r="C27" i="7"/>
  <c r="B27" i="7"/>
  <c r="N11" i="7"/>
  <c r="B56" i="5" l="1"/>
  <c r="M4" i="3" l="1"/>
  <c r="M5" i="3"/>
  <c r="M6" i="3"/>
  <c r="M7" i="3"/>
  <c r="M8" i="3"/>
  <c r="M9" i="3"/>
  <c r="M10" i="3"/>
  <c r="M11" i="3"/>
  <c r="M12" i="3"/>
  <c r="M13" i="3"/>
  <c r="M14" i="3"/>
  <c r="M15" i="3"/>
  <c r="M16" i="3"/>
  <c r="H4" i="2"/>
  <c r="H3" i="2"/>
  <c r="C10" i="1" l="1"/>
  <c r="C11" i="1" s="1"/>
  <c r="C9" i="1"/>
  <c r="B10" i="1"/>
  <c r="B9" i="1"/>
  <c r="B8" i="1"/>
  <c r="C8" i="1"/>
  <c r="B5" i="1"/>
  <c r="C5" i="1"/>
  <c r="B11" i="1"/>
  <c r="K32" i="5" l="1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H17" i="5" l="1"/>
  <c r="E17" i="5"/>
  <c r="K12" i="5"/>
  <c r="J12" i="5"/>
  <c r="I12" i="5"/>
  <c r="H12" i="5"/>
  <c r="G12" i="5"/>
  <c r="F12" i="5"/>
  <c r="E12" i="5"/>
  <c r="D12" i="5"/>
  <c r="C12" i="5"/>
  <c r="B12" i="5"/>
  <c r="K11" i="5"/>
  <c r="J11" i="5"/>
  <c r="I11" i="5"/>
  <c r="H11" i="5"/>
  <c r="G11" i="5"/>
  <c r="F11" i="5"/>
  <c r="E11" i="5"/>
  <c r="D11" i="5"/>
  <c r="C11" i="5"/>
  <c r="B11" i="5"/>
  <c r="D40" i="4" l="1"/>
  <c r="B40" i="4"/>
  <c r="B41" i="4"/>
  <c r="E40" i="4"/>
  <c r="C40" i="4"/>
  <c r="M14" i="4"/>
  <c r="K14" i="4"/>
  <c r="J14" i="4"/>
  <c r="H14" i="4"/>
  <c r="G14" i="4"/>
  <c r="E14" i="4"/>
  <c r="D14" i="4"/>
  <c r="C14" i="4"/>
  <c r="I14" i="4"/>
  <c r="B14" i="4"/>
  <c r="C41" i="4"/>
  <c r="B51" i="4"/>
  <c r="C51" i="4"/>
  <c r="F45" i="4"/>
  <c r="E51" i="4"/>
  <c r="D51" i="4"/>
  <c r="M30" i="4"/>
  <c r="L29" i="4"/>
  <c r="L28" i="4"/>
  <c r="L27" i="4"/>
  <c r="L26" i="4"/>
  <c r="L25" i="4"/>
  <c r="L24" i="4"/>
  <c r="L23" i="4"/>
  <c r="L22" i="4"/>
  <c r="L21" i="4"/>
  <c r="L20" i="4"/>
  <c r="L19" i="4"/>
  <c r="K30" i="4"/>
  <c r="J30" i="4"/>
  <c r="I30" i="4"/>
  <c r="H30" i="4"/>
  <c r="G30" i="4"/>
  <c r="F30" i="4"/>
  <c r="E30" i="4"/>
  <c r="D30" i="4"/>
  <c r="C30" i="4"/>
  <c r="B30" i="4"/>
  <c r="L16" i="3"/>
  <c r="E39" i="2"/>
  <c r="D39" i="2"/>
  <c r="C39" i="2"/>
  <c r="D11" i="1"/>
  <c r="D10" i="1"/>
  <c r="D9" i="1"/>
  <c r="D8" i="1"/>
  <c r="D7" i="1"/>
  <c r="D6" i="1"/>
  <c r="D5" i="1"/>
  <c r="D4" i="1"/>
  <c r="D3" i="1"/>
  <c r="M11" i="7" l="1"/>
  <c r="K27" i="7"/>
  <c r="J27" i="7"/>
  <c r="I27" i="7"/>
  <c r="H27" i="7"/>
  <c r="G50" i="4" l="1"/>
  <c r="F50" i="4"/>
  <c r="G49" i="4"/>
  <c r="F49" i="4"/>
  <c r="G48" i="4"/>
  <c r="F48" i="4"/>
  <c r="G47" i="4"/>
  <c r="F47" i="4"/>
  <c r="G46" i="4"/>
  <c r="F46" i="4"/>
  <c r="G45" i="4"/>
  <c r="L30" i="4" l="1"/>
  <c r="N30" i="4" s="1"/>
  <c r="N29" i="4"/>
  <c r="N28" i="4"/>
  <c r="N27" i="4"/>
  <c r="N26" i="4"/>
  <c r="N25" i="4"/>
  <c r="N24" i="4"/>
  <c r="N23" i="4"/>
  <c r="N22" i="4"/>
  <c r="N21" i="4"/>
  <c r="N20" i="4"/>
  <c r="N19" i="4"/>
  <c r="N10" i="5"/>
  <c r="N9" i="5"/>
  <c r="N11" i="5" s="1"/>
  <c r="N8" i="5"/>
  <c r="N7" i="5"/>
  <c r="N6" i="5"/>
  <c r="N5" i="5"/>
  <c r="N4" i="5"/>
  <c r="N19" i="5"/>
  <c r="N18" i="5"/>
  <c r="N17" i="5"/>
  <c r="N12" i="5" l="1"/>
  <c r="N30" i="5"/>
  <c r="N32" i="5" s="1"/>
  <c r="N29" i="5"/>
  <c r="N28" i="5"/>
  <c r="N27" i="5"/>
  <c r="N26" i="5"/>
  <c r="N25" i="5"/>
  <c r="N24" i="5"/>
  <c r="N39" i="5"/>
  <c r="N38" i="5"/>
  <c r="N37" i="5"/>
  <c r="N31" i="5" l="1"/>
  <c r="N9" i="6"/>
  <c r="N8" i="6"/>
  <c r="N7" i="6"/>
  <c r="N6" i="6"/>
  <c r="N5" i="6"/>
  <c r="N4" i="6"/>
  <c r="K16" i="3" l="1"/>
  <c r="L11" i="7" l="1"/>
  <c r="K11" i="7"/>
  <c r="J11" i="7"/>
  <c r="I11" i="7"/>
  <c r="H11" i="7"/>
  <c r="G11" i="7"/>
  <c r="F11" i="7"/>
  <c r="D11" i="7"/>
  <c r="C11" i="7"/>
  <c r="B11" i="7"/>
  <c r="G12" i="7" l="1"/>
  <c r="B62" i="5" l="1"/>
  <c r="E56" i="5"/>
  <c r="D56" i="5"/>
  <c r="C56" i="5"/>
  <c r="D22" i="2" l="1"/>
  <c r="C22" i="2" l="1"/>
  <c r="F39" i="4" l="1"/>
  <c r="H39" i="4" s="1"/>
  <c r="F38" i="4"/>
  <c r="H38" i="4" s="1"/>
  <c r="F37" i="4"/>
  <c r="F36" i="4"/>
  <c r="H36" i="4" s="1"/>
  <c r="F35" i="4"/>
  <c r="H35" i="4" s="1"/>
  <c r="F34" i="4"/>
  <c r="E41" i="4"/>
  <c r="D41" i="4"/>
  <c r="G39" i="4"/>
  <c r="I39" i="4" s="1"/>
  <c r="G38" i="4"/>
  <c r="G37" i="4"/>
  <c r="G36" i="4"/>
  <c r="I36" i="4" s="1"/>
  <c r="G35" i="4"/>
  <c r="G34" i="4"/>
  <c r="L3" i="4" l="1"/>
  <c r="B15" i="4"/>
  <c r="K15" i="4" l="1"/>
  <c r="G15" i="4"/>
  <c r="C15" i="4"/>
  <c r="M15" i="4"/>
  <c r="J15" i="4"/>
  <c r="I15" i="4"/>
  <c r="H15" i="4"/>
  <c r="F15" i="4"/>
  <c r="E15" i="4"/>
  <c r="D15" i="4"/>
  <c r="L14" i="4"/>
  <c r="L13" i="4"/>
  <c r="N13" i="4" s="1"/>
  <c r="O13" i="4" s="1"/>
  <c r="L12" i="4"/>
  <c r="N12" i="4" s="1"/>
  <c r="O12" i="4" s="1"/>
  <c r="L11" i="4"/>
  <c r="N11" i="4" s="1"/>
  <c r="O11" i="4" s="1"/>
  <c r="L10" i="4"/>
  <c r="N10" i="4" s="1"/>
  <c r="O10" i="4" s="1"/>
  <c r="L9" i="4"/>
  <c r="N9" i="4" s="1"/>
  <c r="O9" i="4" s="1"/>
  <c r="L8" i="4"/>
  <c r="N8" i="4" s="1"/>
  <c r="O8" i="4" s="1"/>
  <c r="L7" i="4"/>
  <c r="N7" i="4" s="1"/>
  <c r="O7" i="4" s="1"/>
  <c r="L6" i="4"/>
  <c r="N6" i="4" s="1"/>
  <c r="L5" i="4"/>
  <c r="N5" i="4" s="1"/>
  <c r="O5" i="4" s="1"/>
  <c r="L4" i="4"/>
  <c r="N4" i="4" s="1"/>
  <c r="O4" i="4" s="1"/>
  <c r="N3" i="4"/>
  <c r="O3" i="4" s="1"/>
  <c r="N14" i="4" l="1"/>
  <c r="L15" i="4"/>
  <c r="N15" i="4" l="1"/>
  <c r="O14" i="4"/>
  <c r="I16" i="3" l="1"/>
  <c r="H16" i="3"/>
  <c r="G16" i="3"/>
  <c r="F16" i="3"/>
  <c r="E16" i="3"/>
  <c r="D16" i="3"/>
  <c r="C16" i="3"/>
  <c r="B16" i="3"/>
  <c r="G51" i="4"/>
  <c r="F40" i="4"/>
  <c r="H40" i="4" s="1"/>
  <c r="G40" i="4"/>
  <c r="I40" i="4" s="1"/>
  <c r="F41" i="4" l="1"/>
</calcChain>
</file>

<file path=xl/sharedStrings.xml><?xml version="1.0" encoding="utf-8"?>
<sst xmlns="http://schemas.openxmlformats.org/spreadsheetml/2006/main" count="425" uniqueCount="198">
  <si>
    <t>% change</t>
  </si>
  <si>
    <t>Reference On-Call</t>
  </si>
  <si>
    <t xml:space="preserve">Reference   </t>
  </si>
  <si>
    <t>TOTAL Reference</t>
  </si>
  <si>
    <t>Machine On-Call</t>
  </si>
  <si>
    <t xml:space="preserve">Machine  </t>
  </si>
  <si>
    <t>TOTAL Machine</t>
  </si>
  <si>
    <t>Grand Total On-Call</t>
  </si>
  <si>
    <t>Grand Total Off-Call</t>
  </si>
  <si>
    <t>GRAND TOTAL</t>
  </si>
  <si>
    <t>Month</t>
  </si>
  <si>
    <t>2005-06</t>
  </si>
  <si>
    <t>2006-07</t>
  </si>
  <si>
    <t>2007-08</t>
  </si>
  <si>
    <t>2008-09</t>
  </si>
  <si>
    <t>2009-10</t>
  </si>
  <si>
    <t>2010-11</t>
  </si>
  <si>
    <t>2011-2012</t>
  </si>
  <si>
    <t>2012-2013</t>
  </si>
  <si>
    <t>2013-2014</t>
  </si>
  <si>
    <t>% increase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</si>
  <si>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</si>
  <si>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</si>
  <si>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</si>
  <si>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</si>
  <si>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</si>
  <si>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</si>
  <si>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</si>
  <si>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</si>
  <si>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</si>
  <si>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</si>
  <si>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</si>
  <si>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</si>
  <si>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TOTAL</t>
  </si>
  <si>
    <t>2011-12</t>
  </si>
  <si>
    <t>AVEquip</t>
  </si>
  <si>
    <t>Book</t>
  </si>
  <si>
    <t>CDs</t>
  </si>
  <si>
    <t>CompDsk</t>
  </si>
  <si>
    <t>Docs</t>
  </si>
  <si>
    <t>DVD</t>
  </si>
  <si>
    <t>Record</t>
  </si>
  <si>
    <t>Score</t>
  </si>
  <si>
    <t>Video</t>
  </si>
  <si>
    <t>Total</t>
  </si>
  <si>
    <t>Renew</t>
  </si>
  <si>
    <t>Adj. Fac.</t>
  </si>
  <si>
    <t>Alum Mem</t>
  </si>
  <si>
    <t>Dependent</t>
  </si>
  <si>
    <t>Elderhostel</t>
  </si>
  <si>
    <t>Faculty</t>
  </si>
  <si>
    <t>HatterAlum</t>
  </si>
  <si>
    <t>ILL</t>
  </si>
  <si>
    <t>Reg Mem</t>
  </si>
  <si>
    <t>Staff</t>
  </si>
  <si>
    <t>Student</t>
  </si>
  <si>
    <t>MISSING</t>
  </si>
  <si>
    <t>Average Page Views</t>
  </si>
  <si>
    <t>Page Views</t>
  </si>
  <si>
    <t>Unique Visitors</t>
  </si>
  <si>
    <t>Visits</t>
  </si>
  <si>
    <t>2010-2011</t>
  </si>
  <si>
    <t>Library Website</t>
  </si>
  <si>
    <t>Pages Per Visit</t>
  </si>
  <si>
    <t>March</t>
  </si>
  <si>
    <t>ContentDM</t>
  </si>
  <si>
    <t>Av-Equip</t>
  </si>
  <si>
    <t>Articles &amp; Books</t>
  </si>
  <si>
    <t>w/o AV</t>
  </si>
  <si>
    <t>Adj Fac</t>
  </si>
  <si>
    <t>% Change</t>
  </si>
  <si>
    <t>% Change w/o AV</t>
  </si>
  <si>
    <t>Borrowing (From Borrower Activity Overview Report)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</si>
  <si>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</si>
  <si>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</si>
  <si>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</si>
  <si>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</si>
  <si>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</si>
  <si>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</si>
  <si>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</si>
  <si>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</si>
  <si>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</si>
  <si>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</si>
  <si>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</si>
  <si>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</si>
  <si>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Requests Initiated</t>
  </si>
  <si>
    <t>Cancelled</t>
  </si>
  <si>
    <t>Completed</t>
  </si>
  <si>
    <t>Loans Filled</t>
  </si>
  <si>
    <t>Copies Filled</t>
  </si>
  <si>
    <t>TOTAL Filled</t>
  </si>
  <si>
    <t>TOTAL Unfilled</t>
  </si>
  <si>
    <t>Known % Filled</t>
  </si>
  <si>
    <t>Known % Unfilled</t>
  </si>
  <si>
    <t>Borrowing Filled</t>
  </si>
  <si>
    <t>Borrowing COPIES</t>
  </si>
  <si>
    <t>Borrowing LOANS</t>
  </si>
  <si>
    <t>LENDING (From Lender Activity Overview Report)</t>
  </si>
  <si>
    <t>Requests Rec'd</t>
  </si>
  <si>
    <t>Lending Filled</t>
  </si>
  <si>
    <t>Lending COPIES</t>
  </si>
  <si>
    <t>Lending LOANS</t>
  </si>
  <si>
    <t>Service</t>
  </si>
  <si>
    <t>Staff/Other</t>
  </si>
  <si>
    <t># Transactions</t>
  </si>
  <si>
    <t>CCC (copyright)</t>
  </si>
  <si>
    <t>Dissertations</t>
  </si>
  <si>
    <t>Dialog Actual Database Charges</t>
  </si>
  <si>
    <t xml:space="preserve">Dialog Monthly Service Charge </t>
  </si>
  <si>
    <t xml:space="preserve">CAS/STN Chem Abstracts Searches </t>
  </si>
  <si>
    <t>SUBTOTAL</t>
  </si>
  <si>
    <t>ILL Non-IFM</t>
  </si>
  <si>
    <t>ILL IFM</t>
  </si>
  <si>
    <t>Stetson Expenditures for Lost ILL Books</t>
  </si>
  <si>
    <t>DLLI Annual Cost (12 month cost -not billed as our FY)</t>
  </si>
  <si>
    <t>TOTAL (Doc Delivery Budget)</t>
  </si>
  <si>
    <t>INCOME IN REIMBURSEMENTS</t>
  </si>
  <si>
    <t>Reimbursements by libraries to Stetson for Lost ILL Books</t>
  </si>
  <si>
    <t>ILL fees paid for by patrons or libraries (IFM to Stetson)</t>
  </si>
  <si>
    <t>Total ILL Income</t>
  </si>
  <si>
    <t>Totals</t>
  </si>
  <si>
    <t>Total Number of Sessions</t>
  </si>
  <si>
    <t>Number of People Attending</t>
  </si>
  <si>
    <t>Number Undergraduate Sessions</t>
  </si>
  <si>
    <t>Number Undergraduate Students</t>
  </si>
  <si>
    <t>Number Graduate Sessions</t>
  </si>
  <si>
    <t>Number of Graduate Students</t>
  </si>
  <si>
    <t>Number of Tours</t>
  </si>
  <si>
    <t>Format</t>
  </si>
  <si>
    <t>2003-2004</t>
  </si>
  <si>
    <t>2004-2005</t>
  </si>
  <si>
    <t>2005-2006</t>
  </si>
  <si>
    <t>2006-2007</t>
  </si>
  <si>
    <t>2007-2008</t>
  </si>
  <si>
    <t>2008-2009</t>
  </si>
  <si>
    <t>2009-2010</t>
  </si>
  <si>
    <t>Paper</t>
  </si>
  <si>
    <t>Microfiche</t>
  </si>
  <si>
    <t>Maps</t>
  </si>
  <si>
    <t>CD-ROMs</t>
  </si>
  <si>
    <t>Floppy disks</t>
  </si>
  <si>
    <t>Videos</t>
  </si>
  <si>
    <t>DVDs</t>
  </si>
  <si>
    <t>% Change from Previous Year</t>
  </si>
  <si>
    <t>Electronic-only added to WebCat</t>
  </si>
  <si>
    <t>Added PURLs to Existing Records</t>
  </si>
  <si>
    <t>1,878 </t>
  </si>
  <si>
    <t>Holdings 6/30/14</t>
  </si>
  <si>
    <t>Microfilm reels</t>
  </si>
  <si>
    <t>Federal Depository Item Profile</t>
  </si>
  <si>
    <t>Total Items Available</t>
  </si>
  <si>
    <t>Total Items Selected</t>
  </si>
  <si>
    <t>Percent Selected</t>
  </si>
  <si>
    <t>Florida Documents Uncataloged Collection</t>
  </si>
  <si>
    <t>Electronic</t>
  </si>
  <si>
    <t>Claimed</t>
  </si>
  <si>
    <t>Filled</t>
  </si>
  <si>
    <t>Unfilled</t>
  </si>
  <si>
    <t>Percent Filled</t>
  </si>
  <si>
    <t>NA</t>
  </si>
  <si>
    <t>Percent Unfilled</t>
  </si>
  <si>
    <t>2014-2015</t>
  </si>
  <si>
    <t>GATE COUNT (ARPS1415-05)</t>
  </si>
  <si>
    <t>Article Purchased</t>
  </si>
  <si>
    <t>Federal Documents Tangible Collection 2014-2015</t>
  </si>
  <si>
    <t>Claims 2014-2015</t>
  </si>
  <si>
    <t>Tablet</t>
  </si>
  <si>
    <t>Additions 2014-2015</t>
  </si>
  <si>
    <t>Holdings 6/30/2015</t>
  </si>
  <si>
    <t>Discards 2014-2015</t>
  </si>
  <si>
    <t>14290 (13,557 weeding project</t>
  </si>
  <si>
    <t>734 (all from weeding project</t>
  </si>
  <si>
    <t>2014-15</t>
  </si>
  <si>
    <t>Reference Desk Statistics (ARPS1516-01)</t>
  </si>
  <si>
    <t>2015-16</t>
  </si>
  <si>
    <t>2015-2016</t>
  </si>
  <si>
    <t>Library Website Visits (ARPS1516-04)</t>
  </si>
  <si>
    <t>Reserves Statisitcs Fiscal Year 2014-2015</t>
  </si>
  <si>
    <t>Reserves Statisitcs Fiscal Year 2015-2016 (ARPS1415-07)</t>
  </si>
  <si>
    <t>Circulation Statistics 2014-2015</t>
  </si>
  <si>
    <t>Circulation Statistics 2015-2016 (ARPS1516-06)</t>
  </si>
  <si>
    <t>INTERLIBRARY LOAN FY 2015-2016 (ARPS1516-08)</t>
  </si>
  <si>
    <t>DOCUMENT DELIVERY 2015-2016 AR Summary (ARPS1516-10)</t>
  </si>
  <si>
    <t>Library Instruction Totals (ARPS1516-11)</t>
  </si>
  <si>
    <t>Trends in Depository Receipts FY 2003-2004 through FY 2015-2016 (ARPS1516-12)</t>
  </si>
  <si>
    <t>Holdings 6/30/2016</t>
  </si>
  <si>
    <t>Discards 2015-2016</t>
  </si>
  <si>
    <t>Additions 2015-2016</t>
  </si>
  <si>
    <t>Holdings 6/30/15</t>
  </si>
  <si>
    <t>One on-call librarian did not turn in his 2015-2016 stats.</t>
  </si>
  <si>
    <t>8,684 (7,998 from weeding project)</t>
  </si>
  <si>
    <t>Additions  2015-2016</t>
  </si>
  <si>
    <t>Discards  2015-2016</t>
  </si>
  <si>
    <t xml:space="preserve">Page Views and </t>
  </si>
  <si>
    <t>No Longer Available</t>
  </si>
  <si>
    <t>at countercentral.com</t>
  </si>
  <si>
    <t xml:space="preserve">2015/16 Statistics 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</si>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</sst>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mmm\-yy;@"/>
    <numFmt numFmtId="167" formatCode="0.0%"/>
    <numFmt numFmtId="168" formatCode="0.000%"/>
    <numFmt numFmtId="169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0" fillId="0" borderId="2" xfId="0" applyBorder="1"/>
    <xf numFmtId="17" fontId="3" fillId="0" borderId="1" xfId="0" applyNumberFormat="1" applyFont="1" applyBorder="1"/>
    <xf numFmtId="17" fontId="4" fillId="0" borderId="1" xfId="0" applyNumberFormat="1" applyFont="1" applyBorder="1"/>
    <xf numFmtId="0" fontId="4" fillId="0" borderId="2" xfId="0" applyFont="1" applyBorder="1"/>
    <xf numFmtId="17" fontId="2" fillId="0" borderId="1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4" fillId="0" borderId="2" xfId="1" applyFont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0" borderId="2" xfId="2" applyFont="1" applyBorder="1"/>
    <xf numFmtId="0" fontId="4" fillId="0" borderId="2" xfId="2" applyFont="1" applyBorder="1"/>
    <xf numFmtId="0" fontId="2" fillId="0" borderId="2" xfId="0" applyFont="1" applyBorder="1" applyAlignment="1">
      <alignment wrapText="1"/>
    </xf>
    <xf numFmtId="0" fontId="4" fillId="0" borderId="0" xfId="2" applyFont="1"/>
    <xf numFmtId="0" fontId="5" fillId="0" borderId="0" xfId="0" applyFont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9" fontId="5" fillId="0" borderId="2" xfId="1" applyFont="1" applyBorder="1"/>
    <xf numFmtId="9" fontId="5" fillId="0" borderId="2" xfId="1" applyFont="1" applyFill="1" applyBorder="1" applyAlignment="1">
      <alignment horizontal="center"/>
    </xf>
    <xf numFmtId="164" fontId="5" fillId="0" borderId="0" xfId="0" applyNumberFormat="1" applyFont="1"/>
    <xf numFmtId="0" fontId="5" fillId="0" borderId="2" xfId="0" applyFont="1" applyFill="1" applyBorder="1"/>
    <xf numFmtId="164" fontId="5" fillId="0" borderId="2" xfId="0" applyNumberFormat="1" applyFont="1" applyBorder="1"/>
    <xf numFmtId="0" fontId="5" fillId="0" borderId="0" xfId="0" applyFont="1" applyBorder="1"/>
    <xf numFmtId="17" fontId="2" fillId="0" borderId="2" xfId="0" applyNumberFormat="1" applyFont="1" applyFill="1" applyBorder="1" applyAlignment="1">
      <alignment horizontal="right"/>
    </xf>
    <xf numFmtId="17" fontId="5" fillId="0" borderId="1" xfId="0" applyNumberFormat="1" applyFont="1" applyBorder="1"/>
    <xf numFmtId="9" fontId="5" fillId="0" borderId="2" xfId="1" applyFont="1" applyFill="1" applyBorder="1"/>
    <xf numFmtId="0" fontId="4" fillId="0" borderId="0" xfId="0" applyFont="1"/>
    <xf numFmtId="0" fontId="6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2" fillId="0" borderId="0" xfId="0" applyFont="1" applyBorder="1"/>
    <xf numFmtId="0" fontId="4" fillId="0" borderId="0" xfId="0" applyFont="1" applyBorder="1"/>
    <xf numFmtId="9" fontId="4" fillId="0" borderId="2" xfId="0" applyNumberFormat="1" applyFont="1" applyBorder="1"/>
    <xf numFmtId="0" fontId="8" fillId="0" borderId="2" xfId="0" applyFont="1" applyBorder="1"/>
    <xf numFmtId="0" fontId="2" fillId="0" borderId="2" xfId="0" applyFont="1" applyFill="1" applyBorder="1" applyAlignment="1">
      <alignment wrapText="1"/>
    </xf>
    <xf numFmtId="9" fontId="8" fillId="0" borderId="2" xfId="1" applyFont="1" applyBorder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5" borderId="2" xfId="0" applyFont="1" applyFill="1" applyBorder="1"/>
    <xf numFmtId="0" fontId="5" fillId="0" borderId="2" xfId="0" applyFont="1" applyBorder="1" applyAlignment="1">
      <alignment horizontal="right"/>
    </xf>
    <xf numFmtId="0" fontId="5" fillId="5" borderId="2" xfId="0" applyFont="1" applyFill="1" applyBorder="1"/>
    <xf numFmtId="0" fontId="5" fillId="0" borderId="2" xfId="0" applyFont="1" applyFill="1" applyBorder="1" applyAlignment="1">
      <alignment horizontal="right"/>
    </xf>
    <xf numFmtId="165" fontId="5" fillId="0" borderId="2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Fill="1" applyBorder="1" applyAlignment="1"/>
    <xf numFmtId="0" fontId="5" fillId="5" borderId="2" xfId="0" applyFont="1" applyFill="1" applyBorder="1" applyAlignment="1">
      <alignment horizontal="right"/>
    </xf>
    <xf numFmtId="0" fontId="5" fillId="0" borderId="2" xfId="0" applyFont="1" applyBorder="1" applyAlignment="1"/>
    <xf numFmtId="0" fontId="2" fillId="0" borderId="2" xfId="0" applyFont="1" applyBorder="1" applyAlignment="1"/>
    <xf numFmtId="0" fontId="4" fillId="0" borderId="2" xfId="0" applyFont="1" applyFill="1" applyBorder="1" applyAlignment="1"/>
    <xf numFmtId="44" fontId="4" fillId="0" borderId="2" xfId="4" applyNumberFormat="1" applyFont="1" applyBorder="1" applyAlignment="1"/>
    <xf numFmtId="44" fontId="4" fillId="0" borderId="2" xfId="4" applyNumberFormat="1" applyFont="1" applyFill="1" applyBorder="1" applyAlignment="1"/>
    <xf numFmtId="44" fontId="2" fillId="0" borderId="2" xfId="4" applyNumberFormat="1" applyFont="1" applyBorder="1" applyAlignment="1"/>
    <xf numFmtId="0" fontId="2" fillId="0" borderId="2" xfId="4" applyNumberFormat="1" applyFont="1" applyBorder="1" applyAlignment="1"/>
    <xf numFmtId="0" fontId="2" fillId="0" borderId="2" xfId="0" applyFont="1" applyFill="1" applyBorder="1" applyAlignment="1"/>
    <xf numFmtId="44" fontId="2" fillId="0" borderId="2" xfId="0" applyNumberFormat="1" applyFont="1" applyFill="1" applyBorder="1" applyAlignment="1"/>
    <xf numFmtId="0" fontId="4" fillId="0" borderId="0" xfId="0" applyFont="1" applyBorder="1" applyAlignment="1"/>
    <xf numFmtId="44" fontId="2" fillId="0" borderId="0" xfId="0" applyNumberFormat="1" applyFont="1" applyFill="1" applyBorder="1" applyAlignment="1"/>
    <xf numFmtId="0" fontId="2" fillId="0" borderId="0" xfId="0" applyFont="1" applyBorder="1" applyAlignment="1"/>
    <xf numFmtId="44" fontId="4" fillId="7" borderId="2" xfId="0" applyNumberFormat="1" applyFont="1" applyFill="1" applyBorder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166" fontId="2" fillId="0" borderId="6" xfId="0" applyNumberFormat="1" applyFont="1" applyBorder="1" applyAlignment="1">
      <alignment wrapText="1"/>
    </xf>
    <xf numFmtId="166" fontId="2" fillId="0" borderId="2" xfId="0" applyNumberFormat="1" applyFont="1" applyBorder="1" applyAlignment="1">
      <alignment wrapText="1"/>
    </xf>
    <xf numFmtId="166" fontId="2" fillId="0" borderId="2" xfId="0" applyNumberFormat="1" applyFont="1" applyBorder="1"/>
    <xf numFmtId="0" fontId="4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1" fontId="4" fillId="0" borderId="2" xfId="0" applyNumberFormat="1" applyFont="1" applyBorder="1"/>
    <xf numFmtId="1" fontId="2" fillId="2" borderId="2" xfId="0" applyNumberFormat="1" applyFont="1" applyFill="1" applyBorder="1"/>
    <xf numFmtId="1" fontId="2" fillId="2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17" fontId="2" fillId="0" borderId="2" xfId="0" applyNumberFormat="1" applyFont="1" applyBorder="1"/>
    <xf numFmtId="3" fontId="2" fillId="0" borderId="6" xfId="0" applyNumberFormat="1" applyFont="1" applyFill="1" applyBorder="1"/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169" fontId="2" fillId="0" borderId="2" xfId="0" applyNumberFormat="1" applyFont="1" applyBorder="1"/>
    <xf numFmtId="169" fontId="2" fillId="0" borderId="2" xfId="0" applyNumberFormat="1" applyFont="1" applyFill="1" applyBorder="1"/>
    <xf numFmtId="14" fontId="2" fillId="0" borderId="2" xfId="0" applyNumberFormat="1" applyFont="1" applyBorder="1"/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4" fillId="0" borderId="6" xfId="0" applyNumberFormat="1" applyFont="1" applyBorder="1"/>
    <xf numFmtId="0" fontId="4" fillId="0" borderId="6" xfId="0" applyFont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2" xfId="0" applyFont="1" applyBorder="1" applyAlignment="1">
      <alignment horizontal="right" wrapText="1"/>
    </xf>
    <xf numFmtId="0" fontId="4" fillId="0" borderId="2" xfId="0" applyNumberFormat="1" applyFont="1" applyBorder="1"/>
    <xf numFmtId="21" fontId="5" fillId="0" borderId="2" xfId="0" applyNumberFormat="1" applyFont="1" applyFill="1" applyBorder="1"/>
    <xf numFmtId="46" fontId="5" fillId="0" borderId="2" xfId="0" applyNumberFormat="1" applyFont="1" applyFill="1" applyBorder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6" borderId="2" xfId="0" applyFont="1" applyFill="1" applyBorder="1" applyAlignment="1"/>
    <xf numFmtId="44" fontId="5" fillId="0" borderId="2" xfId="4" applyNumberFormat="1" applyFont="1" applyBorder="1" applyAlignment="1"/>
    <xf numFmtId="44" fontId="5" fillId="0" borderId="2" xfId="0" applyNumberFormat="1" applyFont="1" applyBorder="1" applyAlignment="1"/>
    <xf numFmtId="44" fontId="5" fillId="0" borderId="2" xfId="4" applyNumberFormat="1" applyFont="1" applyFill="1" applyBorder="1" applyAlignment="1"/>
    <xf numFmtId="44" fontId="5" fillId="7" borderId="0" xfId="0" applyNumberFormat="1" applyFont="1" applyFill="1" applyAlignment="1"/>
    <xf numFmtId="44" fontId="5" fillId="0" borderId="2" xfId="0" applyNumberFormat="1" applyFont="1" applyFill="1" applyBorder="1" applyAlignment="1"/>
    <xf numFmtId="0" fontId="5" fillId="6" borderId="2" xfId="0" applyFont="1" applyFill="1" applyBorder="1" applyAlignment="1">
      <alignment wrapText="1"/>
    </xf>
    <xf numFmtId="44" fontId="5" fillId="4" borderId="2" xfId="4" applyNumberFormat="1" applyFont="1" applyFill="1" applyBorder="1" applyAlignment="1"/>
    <xf numFmtId="0" fontId="5" fillId="0" borderId="0" xfId="0" applyFont="1" applyFill="1" applyAlignment="1"/>
    <xf numFmtId="44" fontId="5" fillId="4" borderId="2" xfId="4" applyFont="1" applyFill="1" applyBorder="1" applyAlignment="1"/>
    <xf numFmtId="3" fontId="5" fillId="0" borderId="6" xfId="0" applyNumberFormat="1" applyFont="1" applyFill="1" applyBorder="1"/>
    <xf numFmtId="3" fontId="5" fillId="0" borderId="2" xfId="0" applyNumberFormat="1" applyFont="1" applyBorder="1"/>
    <xf numFmtId="3" fontId="5" fillId="0" borderId="2" xfId="0" applyNumberFormat="1" applyFont="1" applyFill="1" applyBorder="1"/>
    <xf numFmtId="3" fontId="5" fillId="0" borderId="6" xfId="0" applyNumberFormat="1" applyFont="1" applyBorder="1"/>
    <xf numFmtId="167" fontId="5" fillId="0" borderId="2" xfId="0" applyNumberFormat="1" applyFont="1" applyBorder="1" applyAlignment="1">
      <alignment horizontal="right"/>
    </xf>
    <xf numFmtId="168" fontId="5" fillId="0" borderId="2" xfId="0" applyNumberFormat="1" applyFont="1" applyFill="1" applyBorder="1"/>
    <xf numFmtId="167" fontId="5" fillId="0" borderId="2" xfId="0" applyNumberFormat="1" applyFont="1" applyFill="1" applyBorder="1"/>
    <xf numFmtId="167" fontId="5" fillId="0" borderId="2" xfId="1" applyNumberFormat="1" applyFont="1" applyBorder="1"/>
    <xf numFmtId="9" fontId="5" fillId="0" borderId="2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0" fontId="5" fillId="0" borderId="8" xfId="0" applyFont="1" applyBorder="1"/>
    <xf numFmtId="0" fontId="2" fillId="0" borderId="14" xfId="0" applyFont="1" applyBorder="1" applyAlignment="1"/>
    <xf numFmtId="0" fontId="5" fillId="0" borderId="14" xfId="0" applyFont="1" applyBorder="1" applyAlignment="1"/>
    <xf numFmtId="0" fontId="2" fillId="0" borderId="15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vertical="justify"/>
    </xf>
    <xf numFmtId="0" fontId="5" fillId="8" borderId="16" xfId="0" applyFont="1" applyFill="1" applyBorder="1" applyAlignment="1"/>
    <xf numFmtId="0" fontId="10" fillId="0" borderId="2" xfId="0" applyFont="1" applyBorder="1"/>
    <xf numFmtId="44" fontId="0" fillId="0" borderId="2" xfId="4" applyNumberFormat="1" applyFont="1" applyBorder="1"/>
    <xf numFmtId="0" fontId="0" fillId="5" borderId="2" xfId="0" applyFill="1" applyBorder="1"/>
    <xf numFmtId="14" fontId="8" fillId="0" borderId="2" xfId="0" applyNumberFormat="1" applyFont="1" applyBorder="1"/>
    <xf numFmtId="3" fontId="0" fillId="0" borderId="2" xfId="0" applyNumberFormat="1" applyFill="1" applyBorder="1"/>
    <xf numFmtId="0" fontId="0" fillId="0" borderId="2" xfId="0" applyFill="1" applyBorder="1"/>
    <xf numFmtId="3" fontId="0" fillId="0" borderId="7" xfId="0" applyNumberFormat="1" applyFill="1" applyBorder="1"/>
    <xf numFmtId="3" fontId="0" fillId="0" borderId="6" xfId="0" applyNumberFormat="1" applyFill="1" applyBorder="1"/>
    <xf numFmtId="3" fontId="0" fillId="0" borderId="2" xfId="0" applyNumberFormat="1" applyBorder="1"/>
    <xf numFmtId="167" fontId="0" fillId="0" borderId="2" xfId="0" applyNumberFormat="1" applyFill="1" applyBorder="1"/>
    <xf numFmtId="3" fontId="4" fillId="0" borderId="5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11" fillId="0" borderId="2" xfId="0" applyFont="1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8" fillId="0" borderId="6" xfId="0" applyFont="1" applyBorder="1"/>
    <xf numFmtId="2" fontId="0" fillId="0" borderId="2" xfId="0" applyNumberFormat="1" applyBorder="1"/>
    <xf numFmtId="9" fontId="5" fillId="0" borderId="2" xfId="1" applyNumberFormat="1" applyFont="1" applyBorder="1"/>
    <xf numFmtId="2" fontId="0" fillId="5" borderId="2" xfId="0" applyNumberFormat="1" applyFill="1" applyBorder="1"/>
    <xf numFmtId="2" fontId="5" fillId="0" borderId="2" xfId="0" applyNumberFormat="1" applyFont="1" applyBorder="1"/>
    <xf numFmtId="2" fontId="5" fillId="5" borderId="2" xfId="0" applyNumberFormat="1" applyFont="1" applyFill="1" applyBorder="1"/>
    <xf numFmtId="0" fontId="2" fillId="0" borderId="2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5" fillId="0" borderId="16" xfId="0" applyFont="1" applyFill="1" applyBorder="1" applyAlignment="1"/>
    <xf numFmtId="9" fontId="5" fillId="8" borderId="16" xfId="0" applyNumberFormat="1" applyFont="1" applyFill="1" applyBorder="1" applyAlignment="1"/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/>
    <xf numFmtId="0" fontId="5" fillId="0" borderId="3" xfId="0" applyFont="1" applyBorder="1" applyAlignment="1"/>
    <xf numFmtId="0" fontId="8" fillId="0" borderId="1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2" fillId="0" borderId="3" xfId="2" applyFont="1" applyBorder="1" applyAlignment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2" fillId="0" borderId="3" xfId="0" applyFont="1" applyFill="1" applyBorder="1" applyAlignment="1"/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</cellXfs>
  <cellStyles count="5">
    <cellStyle name="Comma 2" xfId="3"/>
    <cellStyle name="Currency" xfId="4" builtin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Gate</a:t>
            </a:r>
            <a:r>
              <a:rPr lang="en-US" baseline="0"/>
              <a:t> Count 2010/11 - 2015/16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strRef>
              <c:f>'Library Visits'!$H$3</c:f>
              <c:strCache>
                <c:ptCount val="1"/>
                <c:pt idx="0">
                  <c:v>2011-2012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Visits'!$H$4:$H$15</c:f>
              <c:numCache>
                <c:formatCode>General</c:formatCode>
                <c:ptCount val="12"/>
                <c:pt idx="0">
                  <c:v>1718</c:v>
                </c:pt>
                <c:pt idx="1">
                  <c:v>10536</c:v>
                </c:pt>
                <c:pt idx="2">
                  <c:v>23638</c:v>
                </c:pt>
                <c:pt idx="3">
                  <c:v>24452</c:v>
                </c:pt>
                <c:pt idx="4">
                  <c:v>23961</c:v>
                </c:pt>
                <c:pt idx="5">
                  <c:v>16752</c:v>
                </c:pt>
                <c:pt idx="6">
                  <c:v>13299</c:v>
                </c:pt>
                <c:pt idx="7">
                  <c:v>25939</c:v>
                </c:pt>
                <c:pt idx="8">
                  <c:v>19954</c:v>
                </c:pt>
                <c:pt idx="9">
                  <c:v>26737</c:v>
                </c:pt>
                <c:pt idx="10">
                  <c:v>12033</c:v>
                </c:pt>
                <c:pt idx="11">
                  <c:v>4055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A-4115-B488-8317E2B38D66}"/>
            </c:ext>
          </c:extLst>
        </c:ser>
        <c:ser>
          <c:idx val="7"/>
          <c:order val="7"/>
          <c:tx>
            <c:strRef>
              <c:f>'Library Visits'!$I$3</c:f>
              <c:strCache>
                <c:ptCount val="1"/>
                <c:pt idx="0">
                  <c:v>2012-2013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Visits'!$I$4:$I$15</c:f>
              <c:numCache>
                <c:formatCode>General</c:formatCode>
                <c:ptCount val="12"/>
                <c:pt idx="0">
                  <c:v>2445</c:v>
                </c:pt>
                <c:pt idx="1">
                  <c:v>13422</c:v>
                </c:pt>
                <c:pt idx="2">
                  <c:v>26680</c:v>
                </c:pt>
                <c:pt idx="3">
                  <c:v>29248</c:v>
                </c:pt>
                <c:pt idx="4">
                  <c:v>24303</c:v>
                </c:pt>
                <c:pt idx="5">
                  <c:v>17415</c:v>
                </c:pt>
                <c:pt idx="6">
                  <c:v>16129</c:v>
                </c:pt>
                <c:pt idx="7">
                  <c:v>25554</c:v>
                </c:pt>
                <c:pt idx="8">
                  <c:v>18638</c:v>
                </c:pt>
                <c:pt idx="9">
                  <c:v>29919</c:v>
                </c:pt>
                <c:pt idx="10">
                  <c:v>10547</c:v>
                </c:pt>
                <c:pt idx="11">
                  <c:v>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4A-4115-B488-8317E2B38D66}"/>
            </c:ext>
          </c:extLst>
        </c:ser>
        <c:ser>
          <c:idx val="8"/>
          <c:order val="8"/>
          <c:tx>
            <c:strRef>
              <c:f>'Library Visits'!$J$3</c:f>
              <c:strCache>
                <c:ptCount val="1"/>
                <c:pt idx="0">
                  <c:v>2013-2014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Visits'!$J$4:$J$15</c:f>
              <c:numCache>
                <c:formatCode>General</c:formatCode>
                <c:ptCount val="12"/>
                <c:pt idx="0">
                  <c:v>2853</c:v>
                </c:pt>
                <c:pt idx="1">
                  <c:v>13673</c:v>
                </c:pt>
                <c:pt idx="2">
                  <c:v>29591</c:v>
                </c:pt>
                <c:pt idx="3">
                  <c:v>30066</c:v>
                </c:pt>
                <c:pt idx="4">
                  <c:v>23633</c:v>
                </c:pt>
                <c:pt idx="5">
                  <c:v>16531</c:v>
                </c:pt>
                <c:pt idx="6">
                  <c:v>16495</c:v>
                </c:pt>
                <c:pt idx="7">
                  <c:v>26660</c:v>
                </c:pt>
                <c:pt idx="8">
                  <c:v>21683</c:v>
                </c:pt>
                <c:pt idx="9">
                  <c:v>32147</c:v>
                </c:pt>
                <c:pt idx="10">
                  <c:v>8219</c:v>
                </c:pt>
                <c:pt idx="11">
                  <c:v>4361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4A-4115-B488-8317E2B38D66}"/>
            </c:ext>
          </c:extLst>
        </c:ser>
        <c:ser>
          <c:idx val="9"/>
          <c:order val="9"/>
          <c:tx>
            <c:strRef>
              <c:f>'Library Visits'!$K$3</c:f>
              <c:strCache>
                <c:ptCount val="1"/>
                <c:pt idx="0">
                  <c:v>2014-2015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Visits'!$K$4:$K$15</c:f>
              <c:numCache>
                <c:formatCode>General</c:formatCode>
                <c:ptCount val="12"/>
                <c:pt idx="0">
                  <c:v>3427</c:v>
                </c:pt>
                <c:pt idx="1">
                  <c:v>13530</c:v>
                </c:pt>
                <c:pt idx="2">
                  <c:v>31012</c:v>
                </c:pt>
                <c:pt idx="3">
                  <c:v>30320</c:v>
                </c:pt>
                <c:pt idx="4">
                  <c:v>26556</c:v>
                </c:pt>
                <c:pt idx="5">
                  <c:v>15551</c:v>
                </c:pt>
                <c:pt idx="6">
                  <c:v>16941</c:v>
                </c:pt>
                <c:pt idx="7">
                  <c:v>25731</c:v>
                </c:pt>
                <c:pt idx="8">
                  <c:v>23376</c:v>
                </c:pt>
                <c:pt idx="9">
                  <c:v>30320</c:v>
                </c:pt>
                <c:pt idx="10">
                  <c:v>7321</c:v>
                </c:pt>
                <c:pt idx="11">
                  <c:v>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4A-4115-B488-8317E2B38D66}"/>
            </c:ext>
          </c:extLst>
        </c:ser>
        <c:ser>
          <c:idx val="10"/>
          <c:order val="10"/>
          <c:tx>
            <c:strRef>
              <c:f>'Library Visits'!$L$3</c:f>
              <c:strCache>
                <c:ptCount val="1"/>
                <c:pt idx="0">
                  <c:v>2015-2016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Visits'!$L$4:$L$15</c:f>
              <c:numCache>
                <c:formatCode>General</c:formatCode>
                <c:ptCount val="12"/>
                <c:pt idx="0">
                  <c:v>3506</c:v>
                </c:pt>
                <c:pt idx="1">
                  <c:v>20050</c:v>
                </c:pt>
                <c:pt idx="2">
                  <c:v>33538</c:v>
                </c:pt>
                <c:pt idx="3">
                  <c:v>33791</c:v>
                </c:pt>
                <c:pt idx="4">
                  <c:v>30869</c:v>
                </c:pt>
                <c:pt idx="5">
                  <c:v>16096</c:v>
                </c:pt>
                <c:pt idx="6">
                  <c:v>19271</c:v>
                </c:pt>
                <c:pt idx="7">
                  <c:v>29730</c:v>
                </c:pt>
                <c:pt idx="8">
                  <c:v>29158</c:v>
                </c:pt>
                <c:pt idx="9">
                  <c:v>37159</c:v>
                </c:pt>
                <c:pt idx="10">
                  <c:v>6424</c:v>
                </c:pt>
                <c:pt idx="11">
                  <c:v>3273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5-430F-9921-CB36F1A81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03392"/>
        <c:axId val="858053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'Library Visits'!$B$3</c15:sqref>
                        </c15:formulaRef>
                      </c:ext>
                    </c:extLst>
                    <c:strCache>
                      <c:ptCount val="1"/>
                      <c:pt idx="0">
                        <c:v>2005-06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'Library Visits'!$B$4:$B$15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2505</c:v>
                      </c:pt>
                      <c:pt idx="1">
                        <c:v>10260</c:v>
                      </c:pt>
                      <c:pt idx="2">
                        <c:v>25301</c:v>
                      </c:pt>
                      <c:pt idx="3">
                        <c:v>19960</c:v>
                      </c:pt>
                      <c:pt idx="4">
                        <c:v>24788</c:v>
                      </c:pt>
                      <c:pt idx="5">
                        <c:v>18101</c:v>
                      </c:pt>
                      <c:pt idx="6">
                        <c:v>17424</c:v>
                      </c:pt>
                      <c:pt idx="7">
                        <c:v>23743</c:v>
                      </c:pt>
                      <c:pt idx="8">
                        <c:v>23345</c:v>
                      </c:pt>
                      <c:pt idx="9">
                        <c:v>31250</c:v>
                      </c:pt>
                      <c:pt idx="10">
                        <c:v>9861</c:v>
                      </c:pt>
                      <c:pt idx="11">
                        <c:v>6232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B4A-4115-B488-8317E2B38D6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Visits'!$C$3</c15:sqref>
                        </c15:formulaRef>
                      </c:ext>
                    </c:extLst>
                    <c:strCache>
                      <c:ptCount val="1"/>
                      <c:pt idx="0">
                        <c:v>2006-07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2905</c:v>
                      </c:pt>
                      <c:pt idx="1">
                        <c:v>10251</c:v>
                      </c:pt>
                      <c:pt idx="2">
                        <c:v>24307</c:v>
                      </c:pt>
                      <c:pt idx="3">
                        <c:v>27243</c:v>
                      </c:pt>
                      <c:pt idx="4">
                        <c:v>24876</c:v>
                      </c:pt>
                      <c:pt idx="5">
                        <c:v>15458</c:v>
                      </c:pt>
                      <c:pt idx="6">
                        <c:v>17183</c:v>
                      </c:pt>
                      <c:pt idx="7">
                        <c:v>21515</c:v>
                      </c:pt>
                      <c:pt idx="8">
                        <c:v>20035</c:v>
                      </c:pt>
                      <c:pt idx="9">
                        <c:v>32020</c:v>
                      </c:pt>
                      <c:pt idx="10">
                        <c:v>7094</c:v>
                      </c:pt>
                      <c:pt idx="11">
                        <c:v>6838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B4A-4115-B488-8317E2B38D6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Visits'!$D$3</c15:sqref>
                        </c15:formulaRef>
                      </c:ext>
                    </c:extLst>
                    <c:strCache>
                      <c:ptCount val="1"/>
                      <c:pt idx="0">
                        <c:v>2007-08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Visits'!$D$4:$D$15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2210</c:v>
                      </c:pt>
                      <c:pt idx="1">
                        <c:v>11353</c:v>
                      </c:pt>
                      <c:pt idx="2">
                        <c:v>25485</c:v>
                      </c:pt>
                      <c:pt idx="3">
                        <c:v>25954</c:v>
                      </c:pt>
                      <c:pt idx="4">
                        <c:v>24887</c:v>
                      </c:pt>
                      <c:pt idx="5">
                        <c:v>16128</c:v>
                      </c:pt>
                      <c:pt idx="6">
                        <c:v>13809</c:v>
                      </c:pt>
                      <c:pt idx="7">
                        <c:v>25725</c:v>
                      </c:pt>
                      <c:pt idx="8">
                        <c:v>21876</c:v>
                      </c:pt>
                      <c:pt idx="9">
                        <c:v>34414</c:v>
                      </c:pt>
                      <c:pt idx="10">
                        <c:v>12425</c:v>
                      </c:pt>
                      <c:pt idx="11">
                        <c:v>5484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B4A-4115-B488-8317E2B38D6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Visits'!$E$3</c15:sqref>
                        </c15:formulaRef>
                      </c:ext>
                    </c:extLst>
                    <c:strCache>
                      <c:ptCount val="1"/>
                      <c:pt idx="0">
                        <c:v>2008-09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2640</c:v>
                      </c:pt>
                      <c:pt idx="1">
                        <c:v>9202</c:v>
                      </c:pt>
                      <c:pt idx="2">
                        <c:v>27896</c:v>
                      </c:pt>
                      <c:pt idx="3">
                        <c:v>26101</c:v>
                      </c:pt>
                      <c:pt idx="4">
                        <c:v>24788</c:v>
                      </c:pt>
                      <c:pt idx="5">
                        <c:v>13929</c:v>
                      </c:pt>
                      <c:pt idx="6">
                        <c:v>13964</c:v>
                      </c:pt>
                      <c:pt idx="7">
                        <c:v>22738</c:v>
                      </c:pt>
                      <c:pt idx="8">
                        <c:v>22547</c:v>
                      </c:pt>
                      <c:pt idx="9">
                        <c:v>24887</c:v>
                      </c:pt>
                      <c:pt idx="10">
                        <c:v>9081</c:v>
                      </c:pt>
                      <c:pt idx="11">
                        <c:v>5816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B4A-4115-B488-8317E2B38D6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Visits'!$F$3</c15:sqref>
                        </c15:formulaRef>
                      </c:ext>
                    </c:extLst>
                    <c:strCache>
                      <c:ptCount val="1"/>
                      <c:pt idx="0">
                        <c:v>2009-10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Visits'!$F$4:$F$15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2419</c:v>
                      </c:pt>
                      <c:pt idx="1">
                        <c:v>11771</c:v>
                      </c:pt>
                      <c:pt idx="2">
                        <c:v>24857</c:v>
                      </c:pt>
                      <c:pt idx="3">
                        <c:v>22262</c:v>
                      </c:pt>
                      <c:pt idx="4">
                        <c:v>21237</c:v>
                      </c:pt>
                      <c:pt idx="5">
                        <c:v>12168</c:v>
                      </c:pt>
                      <c:pt idx="6">
                        <c:v>11816</c:v>
                      </c:pt>
                      <c:pt idx="7">
                        <c:v>18616</c:v>
                      </c:pt>
                      <c:pt idx="8">
                        <c:v>20869</c:v>
                      </c:pt>
                      <c:pt idx="9">
                        <c:v>26264</c:v>
                      </c:pt>
                      <c:pt idx="10">
                        <c:v>6706</c:v>
                      </c:pt>
                      <c:pt idx="11">
                        <c:v>4141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B4A-4115-B488-8317E2B38D6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Visits'!$G$3</c15:sqref>
                        </c15:formulaRef>
                      </c:ext>
                    </c:extLst>
                    <c:strCache>
                      <c:ptCount val="1"/>
                      <c:pt idx="0">
                        <c:v>2010-11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Visits'!$G$4:$G$15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1625</c:v>
                      </c:pt>
                      <c:pt idx="1">
                        <c:v>12826</c:v>
                      </c:pt>
                      <c:pt idx="2">
                        <c:v>20658</c:v>
                      </c:pt>
                      <c:pt idx="3">
                        <c:v>23174</c:v>
                      </c:pt>
                      <c:pt idx="4">
                        <c:v>21518</c:v>
                      </c:pt>
                      <c:pt idx="5">
                        <c:v>11684</c:v>
                      </c:pt>
                      <c:pt idx="6">
                        <c:v>12408</c:v>
                      </c:pt>
                      <c:pt idx="7">
                        <c:v>20442</c:v>
                      </c:pt>
                      <c:pt idx="8">
                        <c:v>20179</c:v>
                      </c:pt>
                      <c:pt idx="9">
                        <c:v>25292</c:v>
                      </c:pt>
                      <c:pt idx="10">
                        <c:v>10211</c:v>
                      </c:pt>
                      <c:pt idx="11">
                        <c:v>4795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B4A-4115-B488-8317E2B38D66}"/>
                  </c:ext>
                </c:extLst>
              </c15:ser>
            </c15:filteredLineSeries>
          </c:ext>
        </c:extLst>
      </c:lineChart>
      <c:catAx>
        <c:axId val="858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05312"/>
        <c:crosses val="autoZero"/>
        <c:auto val="1"/>
        <c:lblAlgn val="ctr"/>
        <c:lblOffset val="100"/>
        <c:noMultiLvlLbl val="0"/>
      </c:catAx>
      <c:valAx>
        <c:axId val="858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'Library Visits'!$B$42:$L$42</c:f>
              <c:strCache>
                <c:ptCount val="11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</c:strCache>
            </c:strRef>
          </c:cat>
          <c:val>
            <c:numRef>
              <c:f>'Library Visits'!$B$43:$L$43</c:f>
              <c:numCache>
                <c:formatCode>General</c:formatCode>
                <c:ptCount val="11"/>
                <c:pt idx="0">
                  <c:v>212770</c:v>
                </c:pt>
                <c:pt idx="1">
                  <c:v>209725</c:v>
                </c:pt>
                <c:pt idx="2">
                  <c:v>219750</c:v>
                </c:pt>
                <c:pt idx="3">
                  <c:v>203589</c:v>
                </c:pt>
                <c:pt idx="4">
                  <c:v>183186</c:v>
                </c:pt>
                <c:pt idx="5">
                  <c:v>184812</c:v>
                </c:pt>
                <c:pt idx="6">
                  <c:v>203074</c:v>
                </c:pt>
                <c:pt idx="7">
                  <c:v>218745</c:v>
                </c:pt>
                <c:pt idx="8">
                  <c:v>225912</c:v>
                </c:pt>
                <c:pt idx="9">
                  <c:v>228538</c:v>
                </c:pt>
                <c:pt idx="10">
                  <c:v>262865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8-4560-A200-979CC30A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1792"/>
        <c:axId val="87687168"/>
      </c:lineChart>
      <c:catAx>
        <c:axId val="858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87168"/>
        <c:crosses val="autoZero"/>
        <c:auto val="1"/>
        <c:lblAlgn val="ctr"/>
        <c:lblOffset val="100"/>
        <c:noMultiLvlLbl val="0"/>
      </c:catAx>
      <c:valAx>
        <c:axId val="876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4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180975</xdr:rowOff>
    </xdr:from>
    <xdr:to>
      <xdr:col>13</xdr:col>
      <xdr:colOff>19049</xdr:colOff>
      <xdr:row>36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180974</xdr:rowOff>
    </xdr:from>
    <xdr:to>
      <xdr:col>12</xdr:col>
      <xdr:colOff>800099</xdr:colOff>
      <xdr:row>59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5" sqref="C5"/>
    </sheetView>
  </sheetViews>
  <sheetFormatPr defaultRowHeight="15" x14ac:dyDescent="0.25"/>
  <cols>
    <col min="1" max="1" width="20.85546875" customWidth="1"/>
  </cols>
  <sheetData>
    <row r="1" spans="1:4" x14ac:dyDescent="0.25">
      <c r="A1" s="165" t="s">
        <v>173</v>
      </c>
      <c r="B1" s="166"/>
      <c r="C1" s="166"/>
      <c r="D1" s="166"/>
    </row>
    <row r="2" spans="1:4" x14ac:dyDescent="0.25">
      <c r="A2" s="8"/>
      <c r="B2" s="31" t="s">
        <v>172</v>
      </c>
      <c r="C2" s="31" t="s">
        <v>174</v>
      </c>
      <c r="D2" s="31" t="s">
        <v>0</v>
      </c>
    </row>
    <row r="3" spans="1:4" x14ac:dyDescent="0.25">
      <c r="A3" s="32" t="s">
        <v>1</v>
      </c>
      <c r="B3" s="2">
        <v>917</v>
      </c>
      <c r="C3" s="2">
        <v>395</v>
      </c>
      <c r="D3" s="33">
        <f t="shared" ref="D3:D11" si="0">SUM(C3-B3)/B3</f>
        <v>-0.56924754634678298</v>
      </c>
    </row>
    <row r="4" spans="1:4" x14ac:dyDescent="0.25">
      <c r="A4" s="32" t="s">
        <v>2</v>
      </c>
      <c r="B4" s="2">
        <v>214</v>
      </c>
      <c r="C4" s="2">
        <v>89</v>
      </c>
      <c r="D4" s="33">
        <f t="shared" si="0"/>
        <v>-0.58411214953271029</v>
      </c>
    </row>
    <row r="5" spans="1:4" x14ac:dyDescent="0.25">
      <c r="A5" s="3" t="s">
        <v>3</v>
      </c>
      <c r="B5" s="147">
        <f>SUM(B3:B4)</f>
        <v>1131</v>
      </c>
      <c r="C5" s="147">
        <f>SUM(C3:C4)</f>
        <v>484</v>
      </c>
      <c r="D5" s="33">
        <f t="shared" si="0"/>
        <v>-0.57206012378426174</v>
      </c>
    </row>
    <row r="6" spans="1:4" x14ac:dyDescent="0.25">
      <c r="A6" s="4" t="s">
        <v>4</v>
      </c>
      <c r="B6" s="2">
        <v>158</v>
      </c>
      <c r="C6" s="2">
        <v>37</v>
      </c>
      <c r="D6" s="33">
        <f t="shared" si="0"/>
        <v>-0.76582278481012656</v>
      </c>
    </row>
    <row r="7" spans="1:4" x14ac:dyDescent="0.25">
      <c r="A7" s="32" t="s">
        <v>5</v>
      </c>
      <c r="B7" s="2">
        <v>20</v>
      </c>
      <c r="C7" s="2">
        <v>1</v>
      </c>
      <c r="D7" s="33">
        <f t="shared" si="0"/>
        <v>-0.95</v>
      </c>
    </row>
    <row r="8" spans="1:4" x14ac:dyDescent="0.25">
      <c r="A8" s="3" t="s">
        <v>6</v>
      </c>
      <c r="B8" s="2">
        <f>SUM(B6:B7)</f>
        <v>178</v>
      </c>
      <c r="C8" s="147">
        <f>SUM(C6:C7)</f>
        <v>38</v>
      </c>
      <c r="D8" s="33">
        <f t="shared" si="0"/>
        <v>-0.7865168539325843</v>
      </c>
    </row>
    <row r="9" spans="1:4" x14ac:dyDescent="0.25">
      <c r="A9" s="6" t="s">
        <v>7</v>
      </c>
      <c r="B9" s="135">
        <f>B3+B6</f>
        <v>1075</v>
      </c>
      <c r="C9" s="135">
        <f>C3+C6</f>
        <v>432</v>
      </c>
      <c r="D9" s="33">
        <f t="shared" si="0"/>
        <v>-0.59813953488372096</v>
      </c>
    </row>
    <row r="10" spans="1:4" x14ac:dyDescent="0.25">
      <c r="A10" s="8" t="s">
        <v>8</v>
      </c>
      <c r="B10" s="135">
        <f>B4+B7</f>
        <v>234</v>
      </c>
      <c r="C10" s="135">
        <f>C4+C7</f>
        <v>90</v>
      </c>
      <c r="D10" s="33">
        <f t="shared" si="0"/>
        <v>-0.61538461538461542</v>
      </c>
    </row>
    <row r="11" spans="1:4" x14ac:dyDescent="0.25">
      <c r="A11" s="6" t="s">
        <v>9</v>
      </c>
      <c r="B11" s="135">
        <f>SUM(B9:B10)</f>
        <v>1309</v>
      </c>
      <c r="C11" s="135">
        <f>SUM(C9:C10)</f>
        <v>522</v>
      </c>
      <c r="D11" s="33">
        <f t="shared" si="0"/>
        <v>-0.60122230710466007</v>
      </c>
    </row>
    <row r="14" spans="1:4" x14ac:dyDescent="0.25">
      <c r="A14" t="s">
        <v>189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G21" sqref="G21"/>
    </sheetView>
  </sheetViews>
  <sheetFormatPr defaultRowHeight="15" x14ac:dyDescent="0.25"/>
  <cols>
    <col min="1" max="1" width="18.42578125" customWidth="1"/>
    <col min="2" max="2" width="18.28515625" customWidth="1"/>
    <col min="3" max="3" width="18.42578125" customWidth="1"/>
    <col min="4" max="4" width="18" customWidth="1"/>
    <col min="5" max="5" width="18.28515625" customWidth="1"/>
    <col min="6" max="7" width="18.85546875" customWidth="1"/>
    <col min="8" max="8" width="18.140625" customWidth="1"/>
  </cols>
  <sheetData>
    <row r="1" spans="1:8" x14ac:dyDescent="0.25">
      <c r="A1" s="167" t="s">
        <v>176</v>
      </c>
      <c r="B1" s="168"/>
      <c r="C1" s="168"/>
      <c r="D1" s="168"/>
      <c r="E1" s="168"/>
      <c r="F1" s="169"/>
      <c r="G1" s="148"/>
    </row>
    <row r="2" spans="1:8" x14ac:dyDescent="0.25">
      <c r="A2" s="5" t="s">
        <v>62</v>
      </c>
      <c r="B2" s="5" t="s">
        <v>61</v>
      </c>
      <c r="C2" s="5" t="s">
        <v>17</v>
      </c>
      <c r="D2" s="5" t="s">
        <v>18</v>
      </c>
      <c r="E2" s="11" t="s">
        <v>19</v>
      </c>
      <c r="F2" s="11" t="s">
        <v>161</v>
      </c>
      <c r="G2" s="11" t="s">
        <v>175</v>
      </c>
      <c r="H2" s="5" t="s">
        <v>0</v>
      </c>
    </row>
    <row r="3" spans="1:8" x14ac:dyDescent="0.25">
      <c r="A3" s="5" t="s">
        <v>60</v>
      </c>
      <c r="B3" s="103">
        <v>236661</v>
      </c>
      <c r="C3" s="5">
        <v>212746</v>
      </c>
      <c r="D3" s="5">
        <v>237798</v>
      </c>
      <c r="E3" s="22">
        <v>250709</v>
      </c>
      <c r="F3" s="2">
        <v>155902</v>
      </c>
      <c r="G3" s="2">
        <v>72940</v>
      </c>
      <c r="H3" s="14">
        <f>(G3-F3)/F3</f>
        <v>-0.53214198663262824</v>
      </c>
    </row>
    <row r="4" spans="1:8" x14ac:dyDescent="0.25">
      <c r="A4" s="5" t="s">
        <v>59</v>
      </c>
      <c r="B4" s="103">
        <v>71513</v>
      </c>
      <c r="C4" s="5">
        <v>116837</v>
      </c>
      <c r="D4" s="5">
        <v>97318</v>
      </c>
      <c r="E4" s="22">
        <v>137266</v>
      </c>
      <c r="F4" s="2">
        <v>86707</v>
      </c>
      <c r="G4" s="2">
        <v>23179</v>
      </c>
      <c r="H4" s="14">
        <f>(G4-F4)/F4</f>
        <v>-0.73267440921724891</v>
      </c>
    </row>
    <row r="5" spans="1:8" x14ac:dyDescent="0.25">
      <c r="A5" s="5" t="s">
        <v>58</v>
      </c>
      <c r="B5" s="103">
        <v>438401</v>
      </c>
      <c r="C5" s="5">
        <v>397817</v>
      </c>
      <c r="D5" s="5">
        <v>416618</v>
      </c>
      <c r="E5" s="22">
        <v>421037</v>
      </c>
      <c r="F5" s="2">
        <v>276253</v>
      </c>
      <c r="G5" s="2" t="s">
        <v>159</v>
      </c>
      <c r="H5" s="14" t="s">
        <v>159</v>
      </c>
    </row>
    <row r="6" spans="1:8" x14ac:dyDescent="0.25">
      <c r="A6" s="5" t="s">
        <v>57</v>
      </c>
      <c r="B6" s="103">
        <v>1.85</v>
      </c>
      <c r="C6" s="5">
        <v>1.89</v>
      </c>
      <c r="D6" s="5">
        <v>1.75</v>
      </c>
      <c r="E6" s="22">
        <v>1.7</v>
      </c>
      <c r="F6" s="2">
        <v>1.77</v>
      </c>
      <c r="G6" s="2" t="s">
        <v>159</v>
      </c>
      <c r="H6" s="39" t="s">
        <v>159</v>
      </c>
    </row>
    <row r="7" spans="1:8" x14ac:dyDescent="0.25">
      <c r="A7" s="21"/>
      <c r="B7" s="21"/>
      <c r="C7" s="21"/>
      <c r="D7" s="21"/>
      <c r="E7" s="21"/>
      <c r="F7" s="21"/>
      <c r="G7" s="21"/>
    </row>
    <row r="8" spans="1:8" x14ac:dyDescent="0.25">
      <c r="A8" s="21"/>
      <c r="B8" s="21"/>
      <c r="C8" s="21"/>
      <c r="D8" s="21"/>
      <c r="E8" s="21"/>
      <c r="F8" s="21"/>
      <c r="G8" s="21"/>
    </row>
    <row r="9" spans="1:8" x14ac:dyDescent="0.25">
      <c r="A9" s="1" t="s">
        <v>62</v>
      </c>
      <c r="B9" s="7" t="s">
        <v>10</v>
      </c>
      <c r="C9" s="7" t="s">
        <v>60</v>
      </c>
      <c r="D9" s="7" t="s">
        <v>59</v>
      </c>
      <c r="E9" s="7" t="s">
        <v>58</v>
      </c>
      <c r="F9" s="7" t="s">
        <v>63</v>
      </c>
      <c r="G9" s="37"/>
      <c r="H9" s="163" t="s">
        <v>193</v>
      </c>
    </row>
    <row r="10" spans="1:8" x14ac:dyDescent="0.25">
      <c r="A10" s="21"/>
      <c r="B10" s="7" t="s">
        <v>21</v>
      </c>
      <c r="C10" s="35" t="s">
        <v>159</v>
      </c>
      <c r="D10" s="35" t="s">
        <v>159</v>
      </c>
      <c r="E10" s="35" t="s">
        <v>159</v>
      </c>
      <c r="F10" s="35" t="s">
        <v>159</v>
      </c>
      <c r="G10" s="149"/>
      <c r="H10" s="162" t="s">
        <v>63</v>
      </c>
    </row>
    <row r="11" spans="1:8" x14ac:dyDescent="0.25">
      <c r="A11" s="21"/>
      <c r="B11" s="7" t="s">
        <v>22</v>
      </c>
      <c r="C11" s="35" t="s">
        <v>159</v>
      </c>
      <c r="D11" s="35" t="s">
        <v>159</v>
      </c>
      <c r="E11" s="35" t="s">
        <v>159</v>
      </c>
      <c r="F11" s="35" t="s">
        <v>159</v>
      </c>
      <c r="G11" s="149"/>
      <c r="H11" s="162" t="s">
        <v>194</v>
      </c>
    </row>
    <row r="12" spans="1:8" ht="26.25" x14ac:dyDescent="0.25">
      <c r="A12" s="21"/>
      <c r="B12" s="7" t="s">
        <v>23</v>
      </c>
      <c r="C12" s="35" t="s">
        <v>159</v>
      </c>
      <c r="D12" s="35" t="s">
        <v>159</v>
      </c>
      <c r="E12" s="35" t="s">
        <v>159</v>
      </c>
      <c r="F12" s="35" t="s">
        <v>159</v>
      </c>
      <c r="G12" s="149"/>
      <c r="H12" s="162" t="s">
        <v>195</v>
      </c>
    </row>
    <row r="13" spans="1:8" x14ac:dyDescent="0.25">
      <c r="A13" s="21"/>
      <c r="B13" s="7" t="s">
        <v>24</v>
      </c>
      <c r="C13" s="35">
        <v>3897</v>
      </c>
      <c r="D13" s="35">
        <v>1681</v>
      </c>
      <c r="E13" s="35" t="s">
        <v>159</v>
      </c>
      <c r="F13" s="35" t="s">
        <v>159</v>
      </c>
      <c r="G13" s="149"/>
      <c r="H13" s="164"/>
    </row>
    <row r="14" spans="1:8" x14ac:dyDescent="0.25">
      <c r="A14" s="21"/>
      <c r="B14" s="7" t="s">
        <v>25</v>
      </c>
      <c r="C14" s="35">
        <v>11917</v>
      </c>
      <c r="D14" s="35">
        <v>3977</v>
      </c>
      <c r="E14" s="35" t="s">
        <v>159</v>
      </c>
      <c r="F14" s="35" t="s">
        <v>159</v>
      </c>
      <c r="G14" s="149"/>
      <c r="H14" s="164" t="s">
        <v>196</v>
      </c>
    </row>
    <row r="15" spans="1:8" x14ac:dyDescent="0.25">
      <c r="A15" s="21"/>
      <c r="B15" s="7" t="s">
        <v>26</v>
      </c>
      <c r="C15" s="35">
        <v>6700</v>
      </c>
      <c r="D15" s="35">
        <v>1884</v>
      </c>
      <c r="E15" s="35" t="s">
        <v>159</v>
      </c>
      <c r="F15" s="35" t="s">
        <v>159</v>
      </c>
      <c r="G15" s="149"/>
      <c r="H15" s="164" t="s">
        <v>197</v>
      </c>
    </row>
    <row r="16" spans="1:8" x14ac:dyDescent="0.25">
      <c r="A16" s="21"/>
      <c r="B16" s="7" t="s">
        <v>27</v>
      </c>
      <c r="C16" s="35">
        <v>8682</v>
      </c>
      <c r="D16" s="35">
        <v>2844</v>
      </c>
      <c r="E16" s="35" t="s">
        <v>159</v>
      </c>
      <c r="F16" s="35" t="s">
        <v>159</v>
      </c>
      <c r="G16" s="149"/>
    </row>
    <row r="17" spans="1:7" x14ac:dyDescent="0.25">
      <c r="A17" s="21"/>
      <c r="B17" s="7" t="s">
        <v>28</v>
      </c>
      <c r="C17" s="35">
        <v>11362</v>
      </c>
      <c r="D17" s="21">
        <v>3339</v>
      </c>
      <c r="E17" s="35" t="s">
        <v>159</v>
      </c>
      <c r="F17" s="35" t="s">
        <v>159</v>
      </c>
      <c r="G17" s="149"/>
    </row>
    <row r="18" spans="1:7" x14ac:dyDescent="0.25">
      <c r="A18" s="21"/>
      <c r="B18" s="7" t="s">
        <v>64</v>
      </c>
      <c r="C18" s="35">
        <v>10795</v>
      </c>
      <c r="D18" s="35">
        <v>3437</v>
      </c>
      <c r="E18" s="35" t="s">
        <v>159</v>
      </c>
      <c r="F18" s="35" t="s">
        <v>159</v>
      </c>
      <c r="G18" s="149"/>
    </row>
    <row r="19" spans="1:7" x14ac:dyDescent="0.25">
      <c r="A19" s="21"/>
      <c r="B19" s="7" t="s">
        <v>30</v>
      </c>
      <c r="C19" s="35">
        <v>12482</v>
      </c>
      <c r="D19" s="35">
        <v>3684</v>
      </c>
      <c r="E19" s="35" t="s">
        <v>159</v>
      </c>
      <c r="F19" s="35" t="s">
        <v>159</v>
      </c>
      <c r="G19" s="149"/>
    </row>
    <row r="20" spans="1:7" x14ac:dyDescent="0.25">
      <c r="A20" s="21"/>
      <c r="B20" s="7" t="s">
        <v>31</v>
      </c>
      <c r="C20" s="35">
        <v>5225</v>
      </c>
      <c r="D20" s="35">
        <v>1767</v>
      </c>
      <c r="E20" s="35" t="s">
        <v>159</v>
      </c>
      <c r="F20" s="35" t="s">
        <v>159</v>
      </c>
      <c r="G20" s="149"/>
    </row>
    <row r="21" spans="1:7" x14ac:dyDescent="0.25">
      <c r="A21" s="21"/>
      <c r="B21" s="7" t="s">
        <v>32</v>
      </c>
      <c r="C21" s="35">
        <v>1880</v>
      </c>
      <c r="D21" s="35">
        <v>566</v>
      </c>
      <c r="E21" s="35" t="s">
        <v>159</v>
      </c>
      <c r="F21" s="35" t="s">
        <v>159</v>
      </c>
      <c r="G21" s="149"/>
    </row>
    <row r="22" spans="1:7" x14ac:dyDescent="0.25">
      <c r="A22" s="21"/>
      <c r="B22" s="7" t="s">
        <v>33</v>
      </c>
      <c r="C22" s="36">
        <f>SUM(C10:C21)</f>
        <v>72940</v>
      </c>
      <c r="D22" s="40">
        <f>SUM(D10:D21)</f>
        <v>23179</v>
      </c>
      <c r="E22" s="35" t="s">
        <v>159</v>
      </c>
      <c r="F22" s="35" t="s">
        <v>159</v>
      </c>
      <c r="G22" s="150"/>
    </row>
    <row r="23" spans="1:7" x14ac:dyDescent="0.25">
      <c r="A23" s="21"/>
      <c r="B23" s="21"/>
      <c r="C23" s="21"/>
      <c r="D23" s="21"/>
      <c r="E23" s="21"/>
      <c r="F23" s="21"/>
      <c r="G23" s="21"/>
    </row>
    <row r="24" spans="1:7" x14ac:dyDescent="0.25">
      <c r="A24" s="21"/>
      <c r="B24" s="21"/>
      <c r="C24" s="21"/>
      <c r="D24" s="21"/>
      <c r="E24" s="21"/>
      <c r="F24" s="21"/>
      <c r="G24" s="21"/>
    </row>
    <row r="25" spans="1:7" x14ac:dyDescent="0.25">
      <c r="A25" s="21"/>
      <c r="B25" s="21"/>
      <c r="C25" s="21"/>
      <c r="D25" s="21"/>
      <c r="E25" s="21"/>
      <c r="F25" s="21"/>
      <c r="G25" s="21"/>
    </row>
    <row r="26" spans="1:7" x14ac:dyDescent="0.25">
      <c r="A26" s="37" t="s">
        <v>65</v>
      </c>
      <c r="B26" s="7" t="s">
        <v>10</v>
      </c>
      <c r="C26" s="7" t="s">
        <v>60</v>
      </c>
      <c r="D26" s="7" t="s">
        <v>59</v>
      </c>
      <c r="E26" s="7" t="s">
        <v>58</v>
      </c>
      <c r="F26" s="7" t="s">
        <v>63</v>
      </c>
      <c r="G26" s="37"/>
    </row>
    <row r="27" spans="1:7" x14ac:dyDescent="0.25">
      <c r="A27" s="38"/>
      <c r="B27" s="7" t="s">
        <v>21</v>
      </c>
      <c r="C27" s="35">
        <v>660</v>
      </c>
      <c r="D27" s="35">
        <v>527</v>
      </c>
      <c r="E27" s="35">
        <v>6438</v>
      </c>
      <c r="F27" s="35">
        <v>9.75</v>
      </c>
      <c r="G27" s="149"/>
    </row>
    <row r="28" spans="1:7" x14ac:dyDescent="0.25">
      <c r="A28" s="38"/>
      <c r="B28" s="7" t="s">
        <v>22</v>
      </c>
      <c r="C28" s="35">
        <v>704</v>
      </c>
      <c r="D28" s="35">
        <v>590</v>
      </c>
      <c r="E28" s="35">
        <v>5734</v>
      </c>
      <c r="F28" s="35">
        <v>8.14</v>
      </c>
      <c r="G28" s="149"/>
    </row>
    <row r="29" spans="1:7" x14ac:dyDescent="0.25">
      <c r="A29" s="38"/>
      <c r="B29" s="7" t="s">
        <v>23</v>
      </c>
      <c r="C29" s="35">
        <v>838</v>
      </c>
      <c r="D29" s="35">
        <v>710</v>
      </c>
      <c r="E29" s="35">
        <v>6267</v>
      </c>
      <c r="F29" s="35">
        <v>7.48</v>
      </c>
      <c r="G29" s="149"/>
    </row>
    <row r="30" spans="1:7" x14ac:dyDescent="0.25">
      <c r="A30" s="38"/>
      <c r="B30" s="7" t="s">
        <v>24</v>
      </c>
      <c r="C30" s="35">
        <v>748</v>
      </c>
      <c r="D30" s="35">
        <v>643</v>
      </c>
      <c r="E30" s="35">
        <v>6270</v>
      </c>
      <c r="F30" s="35">
        <v>8.3800000000000008</v>
      </c>
      <c r="G30" s="149"/>
    </row>
    <row r="31" spans="1:7" x14ac:dyDescent="0.25">
      <c r="A31" s="38"/>
      <c r="B31" s="7" t="s">
        <v>25</v>
      </c>
      <c r="C31" s="35">
        <v>832</v>
      </c>
      <c r="D31" s="35">
        <v>678</v>
      </c>
      <c r="E31" s="35">
        <v>7227</v>
      </c>
      <c r="F31" s="35">
        <v>8.69</v>
      </c>
      <c r="G31" s="149"/>
    </row>
    <row r="32" spans="1:7" x14ac:dyDescent="0.25">
      <c r="A32" s="38"/>
      <c r="B32" s="7" t="s">
        <v>26</v>
      </c>
      <c r="C32" s="35">
        <v>772</v>
      </c>
      <c r="D32" s="35">
        <v>643</v>
      </c>
      <c r="E32" s="35">
        <v>6216</v>
      </c>
      <c r="F32" s="35">
        <v>8.0500000000000007</v>
      </c>
      <c r="G32" s="149"/>
    </row>
    <row r="33" spans="1:7" x14ac:dyDescent="0.25">
      <c r="A33" s="38"/>
      <c r="B33" s="7" t="s">
        <v>27</v>
      </c>
      <c r="C33" s="35">
        <v>989</v>
      </c>
      <c r="D33" s="35">
        <v>832</v>
      </c>
      <c r="E33" s="35">
        <v>8756</v>
      </c>
      <c r="F33" s="35">
        <v>8.85</v>
      </c>
      <c r="G33" s="149"/>
    </row>
    <row r="34" spans="1:7" x14ac:dyDescent="0.25">
      <c r="A34" s="38"/>
      <c r="B34" s="7" t="s">
        <v>28</v>
      </c>
      <c r="C34" s="35">
        <v>986</v>
      </c>
      <c r="D34" s="35">
        <v>824</v>
      </c>
      <c r="E34" s="35">
        <v>6674</v>
      </c>
      <c r="F34" s="35">
        <v>6.77</v>
      </c>
      <c r="G34" s="149"/>
    </row>
    <row r="35" spans="1:7" x14ac:dyDescent="0.25">
      <c r="A35" s="38"/>
      <c r="B35" s="7" t="s">
        <v>64</v>
      </c>
      <c r="C35" s="35">
        <v>1030</v>
      </c>
      <c r="D35" s="35">
        <v>848</v>
      </c>
      <c r="E35" s="35">
        <v>9047</v>
      </c>
      <c r="F35" s="35">
        <v>8.7799999999999994</v>
      </c>
      <c r="G35" s="149"/>
    </row>
    <row r="36" spans="1:7" x14ac:dyDescent="0.25">
      <c r="A36" s="38"/>
      <c r="B36" s="7" t="s">
        <v>30</v>
      </c>
      <c r="C36" s="35">
        <v>1010</v>
      </c>
      <c r="D36" s="35">
        <v>846</v>
      </c>
      <c r="E36" s="35">
        <v>6463</v>
      </c>
      <c r="F36" s="35">
        <v>6.4</v>
      </c>
      <c r="G36" s="149"/>
    </row>
    <row r="37" spans="1:7" x14ac:dyDescent="0.25">
      <c r="A37" s="38"/>
      <c r="B37" s="7" t="s">
        <v>31</v>
      </c>
      <c r="C37" s="35">
        <v>926</v>
      </c>
      <c r="D37" s="35">
        <v>794</v>
      </c>
      <c r="E37" s="35">
        <v>5168</v>
      </c>
      <c r="F37" s="35">
        <v>5.58</v>
      </c>
      <c r="G37" s="149"/>
    </row>
    <row r="38" spans="1:7" x14ac:dyDescent="0.25">
      <c r="A38" s="38"/>
      <c r="B38" s="7" t="s">
        <v>32</v>
      </c>
      <c r="C38" s="35">
        <v>354</v>
      </c>
      <c r="D38" s="35">
        <v>319</v>
      </c>
      <c r="E38" s="35">
        <v>1984</v>
      </c>
      <c r="F38" s="35">
        <v>5.6</v>
      </c>
      <c r="G38" s="149"/>
    </row>
    <row r="39" spans="1:7" x14ac:dyDescent="0.25">
      <c r="A39" s="38"/>
      <c r="B39" s="7" t="s">
        <v>33</v>
      </c>
      <c r="C39" s="36">
        <f>SUM(C27:C38)</f>
        <v>9849</v>
      </c>
      <c r="D39" s="36">
        <f>SUM(D27:D38)</f>
        <v>8254</v>
      </c>
      <c r="E39" s="36">
        <f>SUM(E27:E38)</f>
        <v>76244</v>
      </c>
      <c r="F39" s="36">
        <v>7.7</v>
      </c>
      <c r="G39" s="150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P25" sqref="P25"/>
    </sheetView>
  </sheetViews>
  <sheetFormatPr defaultRowHeight="15" x14ac:dyDescent="0.25"/>
  <cols>
    <col min="1" max="1" width="10.42578125" customWidth="1"/>
    <col min="9" max="12" width="12.28515625" customWidth="1"/>
    <col min="13" max="13" width="12" customWidth="1"/>
  </cols>
  <sheetData>
    <row r="1" spans="1:13" x14ac:dyDescent="0.25">
      <c r="A1" s="170" t="s">
        <v>162</v>
      </c>
      <c r="B1" s="170"/>
      <c r="C1" s="171"/>
      <c r="D1" s="171"/>
      <c r="E1" s="171"/>
      <c r="F1" s="21"/>
      <c r="G1" s="21"/>
      <c r="H1" s="21"/>
      <c r="I1" s="21"/>
      <c r="J1" s="21"/>
      <c r="K1" s="21"/>
      <c r="L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x14ac:dyDescent="0.25">
      <c r="A3" s="9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161</v>
      </c>
      <c r="L3" s="9" t="s">
        <v>175</v>
      </c>
      <c r="M3" s="9" t="s">
        <v>20</v>
      </c>
    </row>
    <row r="4" spans="1:13" x14ac:dyDescent="0.25">
      <c r="A4" s="22" t="s">
        <v>21</v>
      </c>
      <c r="B4" s="22">
        <v>2505</v>
      </c>
      <c r="C4" s="22">
        <v>2905</v>
      </c>
      <c r="D4" s="22">
        <v>2210</v>
      </c>
      <c r="E4" s="22">
        <v>2640</v>
      </c>
      <c r="F4" s="22">
        <v>2419</v>
      </c>
      <c r="G4" s="22">
        <v>1625</v>
      </c>
      <c r="H4" s="22">
        <v>1718</v>
      </c>
      <c r="I4" s="28">
        <v>2445</v>
      </c>
      <c r="J4" s="28">
        <v>2853</v>
      </c>
      <c r="K4" s="2">
        <v>3427</v>
      </c>
      <c r="L4" s="2">
        <v>3506</v>
      </c>
      <c r="M4" s="153">
        <f t="shared" ref="M4:M16" si="0">(L4-K4)/K4</f>
        <v>2.3052232273125181E-2</v>
      </c>
    </row>
    <row r="5" spans="1:13" x14ac:dyDescent="0.25">
      <c r="A5" s="22" t="s">
        <v>22</v>
      </c>
      <c r="B5" s="28">
        <v>10260</v>
      </c>
      <c r="C5" s="22">
        <v>10251</v>
      </c>
      <c r="D5" s="22">
        <v>11353</v>
      </c>
      <c r="E5" s="22">
        <v>9202</v>
      </c>
      <c r="F5" s="22">
        <v>11771</v>
      </c>
      <c r="G5" s="22">
        <v>12826</v>
      </c>
      <c r="H5" s="22">
        <v>10536</v>
      </c>
      <c r="I5" s="28">
        <v>13422</v>
      </c>
      <c r="J5" s="28">
        <v>13673</v>
      </c>
      <c r="K5" s="2">
        <v>13530</v>
      </c>
      <c r="L5" s="2">
        <v>20050</v>
      </c>
      <c r="M5" s="153">
        <f t="shared" si="0"/>
        <v>0.48189209164818919</v>
      </c>
    </row>
    <row r="6" spans="1:13" x14ac:dyDescent="0.25">
      <c r="A6" s="22" t="s">
        <v>23</v>
      </c>
      <c r="B6" s="28">
        <v>25301</v>
      </c>
      <c r="C6" s="22">
        <v>24307</v>
      </c>
      <c r="D6" s="22">
        <v>25485</v>
      </c>
      <c r="E6" s="22">
        <v>27896</v>
      </c>
      <c r="F6" s="22">
        <v>24857</v>
      </c>
      <c r="G6" s="22">
        <v>20658</v>
      </c>
      <c r="H6" s="22">
        <v>23638</v>
      </c>
      <c r="I6" s="28">
        <v>26680</v>
      </c>
      <c r="J6" s="28">
        <v>29591</v>
      </c>
      <c r="K6" s="2">
        <v>31012</v>
      </c>
      <c r="L6" s="2">
        <v>33538</v>
      </c>
      <c r="M6" s="153">
        <f t="shared" si="0"/>
        <v>8.1452341029278993E-2</v>
      </c>
    </row>
    <row r="7" spans="1:13" x14ac:dyDescent="0.25">
      <c r="A7" s="22" t="s">
        <v>24</v>
      </c>
      <c r="B7" s="28">
        <v>19960</v>
      </c>
      <c r="C7" s="22">
        <v>27243</v>
      </c>
      <c r="D7" s="22">
        <v>25954</v>
      </c>
      <c r="E7" s="22">
        <v>26101</v>
      </c>
      <c r="F7" s="22">
        <v>22262</v>
      </c>
      <c r="G7" s="22">
        <v>23174</v>
      </c>
      <c r="H7" s="22">
        <v>24452</v>
      </c>
      <c r="I7" s="28">
        <v>29248</v>
      </c>
      <c r="J7" s="28">
        <v>30066</v>
      </c>
      <c r="K7" s="2">
        <v>30320</v>
      </c>
      <c r="L7" s="2">
        <v>33791</v>
      </c>
      <c r="M7" s="153">
        <f t="shared" si="0"/>
        <v>0.11447889182058048</v>
      </c>
    </row>
    <row r="8" spans="1:13" x14ac:dyDescent="0.25">
      <c r="A8" s="22" t="s">
        <v>25</v>
      </c>
      <c r="B8" s="28">
        <v>24788</v>
      </c>
      <c r="C8" s="22">
        <v>24876</v>
      </c>
      <c r="D8" s="22">
        <v>24887</v>
      </c>
      <c r="E8" s="22">
        <v>24788</v>
      </c>
      <c r="F8" s="22">
        <v>21237</v>
      </c>
      <c r="G8" s="22">
        <v>21518</v>
      </c>
      <c r="H8" s="22">
        <v>23961</v>
      </c>
      <c r="I8" s="28">
        <v>24303</v>
      </c>
      <c r="J8" s="28">
        <v>23633</v>
      </c>
      <c r="K8" s="2">
        <v>26556</v>
      </c>
      <c r="L8" s="2">
        <v>30869</v>
      </c>
      <c r="M8" s="153">
        <f t="shared" si="0"/>
        <v>0.16241150775719235</v>
      </c>
    </row>
    <row r="9" spans="1:13" x14ac:dyDescent="0.25">
      <c r="A9" s="22" t="s">
        <v>26</v>
      </c>
      <c r="B9" s="28">
        <v>18101</v>
      </c>
      <c r="C9" s="22">
        <v>15458</v>
      </c>
      <c r="D9" s="22">
        <v>16128</v>
      </c>
      <c r="E9" s="22">
        <v>13929</v>
      </c>
      <c r="F9" s="22">
        <v>12168</v>
      </c>
      <c r="G9" s="22">
        <v>11684</v>
      </c>
      <c r="H9" s="22">
        <v>16752</v>
      </c>
      <c r="I9" s="28">
        <v>17415</v>
      </c>
      <c r="J9" s="28">
        <v>16531</v>
      </c>
      <c r="K9" s="2">
        <v>15551</v>
      </c>
      <c r="L9" s="2">
        <v>16096</v>
      </c>
      <c r="M9" s="153">
        <f t="shared" si="0"/>
        <v>3.5045977750626969E-2</v>
      </c>
    </row>
    <row r="10" spans="1:13" x14ac:dyDescent="0.25">
      <c r="A10" s="22" t="s">
        <v>27</v>
      </c>
      <c r="B10" s="28">
        <v>17424</v>
      </c>
      <c r="C10" s="22">
        <v>17183</v>
      </c>
      <c r="D10" s="22">
        <v>13809</v>
      </c>
      <c r="E10" s="22">
        <v>13964</v>
      </c>
      <c r="F10" s="22">
        <v>11816</v>
      </c>
      <c r="G10" s="22">
        <v>12408</v>
      </c>
      <c r="H10" s="22">
        <v>13299</v>
      </c>
      <c r="I10" s="28">
        <v>16129</v>
      </c>
      <c r="J10" s="28">
        <v>16495</v>
      </c>
      <c r="K10" s="2">
        <v>16941</v>
      </c>
      <c r="L10" s="2">
        <v>19271</v>
      </c>
      <c r="M10" s="153">
        <f t="shared" si="0"/>
        <v>0.13753615489050233</v>
      </c>
    </row>
    <row r="11" spans="1:13" x14ac:dyDescent="0.25">
      <c r="A11" s="22" t="s">
        <v>28</v>
      </c>
      <c r="B11" s="28">
        <v>23743</v>
      </c>
      <c r="C11" s="22">
        <v>21515</v>
      </c>
      <c r="D11" s="22">
        <v>25725</v>
      </c>
      <c r="E11" s="22">
        <v>22738</v>
      </c>
      <c r="F11" s="22">
        <v>18616</v>
      </c>
      <c r="G11" s="22">
        <v>20442</v>
      </c>
      <c r="H11" s="22">
        <v>25939</v>
      </c>
      <c r="I11" s="28">
        <v>25554</v>
      </c>
      <c r="J11" s="28">
        <v>26660</v>
      </c>
      <c r="K11" s="2">
        <v>25731</v>
      </c>
      <c r="L11" s="2">
        <v>29730</v>
      </c>
      <c r="M11" s="153">
        <f t="shared" si="0"/>
        <v>0.15541564649644399</v>
      </c>
    </row>
    <row r="12" spans="1:13" x14ac:dyDescent="0.25">
      <c r="A12" s="22" t="s">
        <v>29</v>
      </c>
      <c r="B12" s="28">
        <v>23345</v>
      </c>
      <c r="C12" s="22">
        <v>20035</v>
      </c>
      <c r="D12" s="22">
        <v>21876</v>
      </c>
      <c r="E12" s="22">
        <v>22547</v>
      </c>
      <c r="F12" s="22">
        <v>20869</v>
      </c>
      <c r="G12" s="22">
        <v>20179</v>
      </c>
      <c r="H12" s="22">
        <v>19954</v>
      </c>
      <c r="I12" s="28">
        <v>18638</v>
      </c>
      <c r="J12" s="28">
        <v>21683</v>
      </c>
      <c r="K12" s="2">
        <v>23376</v>
      </c>
      <c r="L12" s="2">
        <v>29158</v>
      </c>
      <c r="M12" s="153">
        <f t="shared" si="0"/>
        <v>0.24734770704996578</v>
      </c>
    </row>
    <row r="13" spans="1:13" x14ac:dyDescent="0.25">
      <c r="A13" s="22" t="s">
        <v>30</v>
      </c>
      <c r="B13" s="28">
        <v>31250</v>
      </c>
      <c r="C13" s="22">
        <v>32020</v>
      </c>
      <c r="D13" s="22">
        <v>34414</v>
      </c>
      <c r="E13" s="22">
        <v>24887</v>
      </c>
      <c r="F13" s="22">
        <v>26264</v>
      </c>
      <c r="G13" s="22">
        <v>25292</v>
      </c>
      <c r="H13" s="22">
        <v>26737</v>
      </c>
      <c r="I13" s="28">
        <v>29919</v>
      </c>
      <c r="J13" s="28">
        <v>32147</v>
      </c>
      <c r="K13" s="2">
        <v>30320</v>
      </c>
      <c r="L13" s="2">
        <v>37159</v>
      </c>
      <c r="M13" s="153">
        <f t="shared" si="0"/>
        <v>0.22556068601583112</v>
      </c>
    </row>
    <row r="14" spans="1:13" x14ac:dyDescent="0.25">
      <c r="A14" s="22" t="s">
        <v>31</v>
      </c>
      <c r="B14" s="28">
        <v>9861</v>
      </c>
      <c r="C14" s="22">
        <v>7094</v>
      </c>
      <c r="D14" s="22">
        <v>12425</v>
      </c>
      <c r="E14" s="28">
        <v>9081</v>
      </c>
      <c r="F14" s="22">
        <v>6706</v>
      </c>
      <c r="G14" s="22">
        <v>10211</v>
      </c>
      <c r="H14" s="22">
        <v>12033</v>
      </c>
      <c r="I14" s="28">
        <v>10547</v>
      </c>
      <c r="J14" s="28">
        <v>8219</v>
      </c>
      <c r="K14" s="2">
        <v>7321</v>
      </c>
      <c r="L14" s="2">
        <v>6424</v>
      </c>
      <c r="M14" s="153">
        <f t="shared" si="0"/>
        <v>-0.12252424532167737</v>
      </c>
    </row>
    <row r="15" spans="1:13" x14ac:dyDescent="0.25">
      <c r="A15" s="22" t="s">
        <v>32</v>
      </c>
      <c r="B15" s="28">
        <v>6232</v>
      </c>
      <c r="C15" s="22">
        <v>6838</v>
      </c>
      <c r="D15" s="22">
        <v>5484</v>
      </c>
      <c r="E15" s="28">
        <v>5816</v>
      </c>
      <c r="F15" s="22">
        <v>4141</v>
      </c>
      <c r="G15" s="22">
        <v>4795</v>
      </c>
      <c r="H15" s="22">
        <v>4055</v>
      </c>
      <c r="I15" s="28">
        <v>4445</v>
      </c>
      <c r="J15" s="28">
        <v>4361</v>
      </c>
      <c r="K15" s="2">
        <v>4453</v>
      </c>
      <c r="L15" s="2">
        <v>3273</v>
      </c>
      <c r="M15" s="153">
        <f t="shared" si="0"/>
        <v>-0.26498989445317761</v>
      </c>
    </row>
    <row r="16" spans="1:13" x14ac:dyDescent="0.25">
      <c r="A16" s="10" t="s">
        <v>33</v>
      </c>
      <c r="B16" s="7">
        <f t="shared" ref="B16:H16" si="1">SUM(B4:B15)</f>
        <v>212770</v>
      </c>
      <c r="C16" s="7">
        <f t="shared" si="1"/>
        <v>209725</v>
      </c>
      <c r="D16" s="7">
        <f t="shared" si="1"/>
        <v>219750</v>
      </c>
      <c r="E16" s="7">
        <f t="shared" si="1"/>
        <v>203589</v>
      </c>
      <c r="F16" s="7">
        <f t="shared" si="1"/>
        <v>183126</v>
      </c>
      <c r="G16" s="7">
        <f t="shared" si="1"/>
        <v>184812</v>
      </c>
      <c r="H16" s="7">
        <f t="shared" si="1"/>
        <v>203074</v>
      </c>
      <c r="I16" s="10">
        <f>SUM(I4:I15)</f>
        <v>218745</v>
      </c>
      <c r="J16" s="10">
        <v>225912</v>
      </c>
      <c r="K16" s="135">
        <f>SUM(K4:K15)</f>
        <v>228538</v>
      </c>
      <c r="L16" s="135">
        <f>SUM(L4:L15)</f>
        <v>262865</v>
      </c>
      <c r="M16" s="153">
        <f t="shared" si="0"/>
        <v>0.15020259212909889</v>
      </c>
    </row>
    <row r="42" spans="2:12" x14ac:dyDescent="0.25">
      <c r="B42" s="9" t="s">
        <v>11</v>
      </c>
      <c r="C42" s="9" t="s">
        <v>12</v>
      </c>
      <c r="D42" s="9" t="s">
        <v>13</v>
      </c>
      <c r="E42" s="9" t="s">
        <v>14</v>
      </c>
      <c r="F42" s="9" t="s">
        <v>15</v>
      </c>
      <c r="G42" s="9" t="s">
        <v>16</v>
      </c>
      <c r="H42" s="9" t="s">
        <v>34</v>
      </c>
      <c r="I42" s="9" t="s">
        <v>18</v>
      </c>
      <c r="J42" s="9" t="s">
        <v>19</v>
      </c>
      <c r="K42" s="9" t="s">
        <v>161</v>
      </c>
      <c r="L42" s="9" t="s">
        <v>175</v>
      </c>
    </row>
    <row r="43" spans="2:12" x14ac:dyDescent="0.25">
      <c r="B43" s="7">
        <v>212770</v>
      </c>
      <c r="C43" s="7">
        <v>209725</v>
      </c>
      <c r="D43" s="7">
        <v>219750</v>
      </c>
      <c r="E43" s="7">
        <v>203589</v>
      </c>
      <c r="F43" s="7">
        <v>183186</v>
      </c>
      <c r="G43" s="7">
        <v>184812</v>
      </c>
      <c r="H43" s="7">
        <v>203074</v>
      </c>
      <c r="I43" s="10">
        <v>218745</v>
      </c>
      <c r="J43" s="10">
        <v>225912</v>
      </c>
      <c r="K43" s="135">
        <v>228538</v>
      </c>
      <c r="L43" s="135">
        <v>262865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defaultRowHeight="15" x14ac:dyDescent="0.25"/>
  <cols>
    <col min="1" max="1" width="13.5703125" customWidth="1"/>
  </cols>
  <sheetData>
    <row r="1" spans="1:15" x14ac:dyDescent="0.25">
      <c r="A1" s="1" t="s">
        <v>180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22"/>
      <c r="B2" s="22" t="s">
        <v>35</v>
      </c>
      <c r="C2" s="22" t="s">
        <v>36</v>
      </c>
      <c r="D2" s="22" t="s">
        <v>37</v>
      </c>
      <c r="E2" s="22" t="s">
        <v>38</v>
      </c>
      <c r="F2" s="22" t="s">
        <v>39</v>
      </c>
      <c r="G2" s="22" t="s">
        <v>40</v>
      </c>
      <c r="H2" s="22" t="s">
        <v>41</v>
      </c>
      <c r="I2" s="22" t="s">
        <v>166</v>
      </c>
      <c r="J2" s="22" t="s">
        <v>42</v>
      </c>
      <c r="K2" s="22" t="s">
        <v>43</v>
      </c>
      <c r="L2" s="7" t="s">
        <v>44</v>
      </c>
      <c r="M2" s="11" t="s">
        <v>45</v>
      </c>
      <c r="N2" s="23" t="s">
        <v>44</v>
      </c>
      <c r="O2" s="11" t="s">
        <v>0</v>
      </c>
    </row>
    <row r="3" spans="1:15" x14ac:dyDescent="0.25">
      <c r="A3" s="22" t="s">
        <v>46</v>
      </c>
      <c r="B3" s="2">
        <v>16</v>
      </c>
      <c r="C3" s="2">
        <v>52</v>
      </c>
      <c r="D3" s="2">
        <v>0</v>
      </c>
      <c r="E3" s="2">
        <v>1</v>
      </c>
      <c r="F3" s="2">
        <v>0</v>
      </c>
      <c r="G3" s="2">
        <v>31</v>
      </c>
      <c r="H3" s="2">
        <v>0</v>
      </c>
      <c r="I3" s="2">
        <v>1</v>
      </c>
      <c r="J3" s="2">
        <v>1</v>
      </c>
      <c r="K3" s="2">
        <v>0</v>
      </c>
      <c r="L3" s="24">
        <f>SUM(B3:K3)</f>
        <v>102</v>
      </c>
      <c r="M3" s="2">
        <v>9</v>
      </c>
      <c r="N3" s="13">
        <f>SUM(L3:M3)</f>
        <v>111</v>
      </c>
      <c r="O3" s="25">
        <f>SUM(N3-N19)/N19</f>
        <v>1.1346153846153846</v>
      </c>
    </row>
    <row r="4" spans="1:15" x14ac:dyDescent="0.25">
      <c r="A4" s="5" t="s">
        <v>47</v>
      </c>
      <c r="B4" s="2">
        <v>2</v>
      </c>
      <c r="C4" s="2">
        <v>293</v>
      </c>
      <c r="D4" s="2">
        <v>0</v>
      </c>
      <c r="E4" s="2">
        <v>0</v>
      </c>
      <c r="F4" s="2">
        <v>0</v>
      </c>
      <c r="G4" s="2">
        <v>63</v>
      </c>
      <c r="H4" s="2">
        <v>0</v>
      </c>
      <c r="I4" s="2">
        <v>0</v>
      </c>
      <c r="J4" s="2">
        <v>0</v>
      </c>
      <c r="K4" s="2">
        <v>0</v>
      </c>
      <c r="L4" s="24">
        <f t="shared" ref="L4:L14" si="0">SUM(B4:K4)</f>
        <v>358</v>
      </c>
      <c r="M4" s="2">
        <v>0</v>
      </c>
      <c r="N4" s="13">
        <f t="shared" ref="N4:N14" si="1">SUM(L4:M4)</f>
        <v>358</v>
      </c>
      <c r="O4" s="25">
        <f>SUM(N4-N20)/N20</f>
        <v>2.1403508771929824</v>
      </c>
    </row>
    <row r="5" spans="1:15" x14ac:dyDescent="0.25">
      <c r="A5" s="5" t="s">
        <v>48</v>
      </c>
      <c r="B5" s="2">
        <v>0</v>
      </c>
      <c r="C5" s="2">
        <v>41</v>
      </c>
      <c r="D5" s="2">
        <v>0</v>
      </c>
      <c r="E5" s="2">
        <v>1</v>
      </c>
      <c r="F5" s="2">
        <v>0</v>
      </c>
      <c r="G5" s="2">
        <v>9</v>
      </c>
      <c r="H5" s="2">
        <v>0</v>
      </c>
      <c r="I5" s="2">
        <v>0</v>
      </c>
      <c r="J5" s="2">
        <v>0</v>
      </c>
      <c r="K5" s="2">
        <v>0</v>
      </c>
      <c r="L5" s="24">
        <f t="shared" si="0"/>
        <v>51</v>
      </c>
      <c r="M5" s="2">
        <v>0</v>
      </c>
      <c r="N5" s="13">
        <f t="shared" si="1"/>
        <v>51</v>
      </c>
      <c r="O5" s="25">
        <f>SUM(N5-N21)/N21</f>
        <v>1.6842105263157894</v>
      </c>
    </row>
    <row r="6" spans="1:15" x14ac:dyDescent="0.25">
      <c r="A6" s="5" t="s">
        <v>49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4">
        <f t="shared" si="0"/>
        <v>0</v>
      </c>
      <c r="M6" s="2">
        <v>0</v>
      </c>
      <c r="N6" s="13">
        <f t="shared" si="1"/>
        <v>0</v>
      </c>
      <c r="O6" s="14">
        <v>0</v>
      </c>
    </row>
    <row r="7" spans="1:15" x14ac:dyDescent="0.25">
      <c r="A7" s="5" t="s">
        <v>50</v>
      </c>
      <c r="B7" s="2">
        <v>53</v>
      </c>
      <c r="C7" s="2">
        <v>710</v>
      </c>
      <c r="D7" s="2">
        <v>0</v>
      </c>
      <c r="E7" s="2">
        <v>13</v>
      </c>
      <c r="F7" s="2">
        <v>0</v>
      </c>
      <c r="G7" s="2">
        <v>452</v>
      </c>
      <c r="H7" s="2">
        <v>0</v>
      </c>
      <c r="I7" s="2">
        <v>0</v>
      </c>
      <c r="J7" s="2">
        <v>150</v>
      </c>
      <c r="K7" s="2">
        <v>1</v>
      </c>
      <c r="L7" s="24">
        <f t="shared" si="0"/>
        <v>1379</v>
      </c>
      <c r="M7" s="2">
        <v>102</v>
      </c>
      <c r="N7" s="13">
        <f t="shared" si="1"/>
        <v>1481</v>
      </c>
      <c r="O7" s="25">
        <f t="shared" ref="O7:O14" si="2">SUM(N7-N23)/N23</f>
        <v>-0.39526337280522661</v>
      </c>
    </row>
    <row r="8" spans="1:15" x14ac:dyDescent="0.25">
      <c r="A8" s="5" t="s">
        <v>51</v>
      </c>
      <c r="B8" s="2">
        <v>46</v>
      </c>
      <c r="C8" s="2">
        <v>40</v>
      </c>
      <c r="D8" s="2">
        <v>0</v>
      </c>
      <c r="E8" s="2">
        <v>0</v>
      </c>
      <c r="F8" s="2">
        <v>0</v>
      </c>
      <c r="G8" s="2">
        <v>70</v>
      </c>
      <c r="H8" s="2">
        <v>0</v>
      </c>
      <c r="I8" s="2">
        <v>0</v>
      </c>
      <c r="J8" s="2">
        <v>0</v>
      </c>
      <c r="K8" s="2">
        <v>0</v>
      </c>
      <c r="L8" s="24">
        <f t="shared" si="0"/>
        <v>156</v>
      </c>
      <c r="M8" s="2">
        <v>0</v>
      </c>
      <c r="N8" s="13">
        <f t="shared" si="1"/>
        <v>156</v>
      </c>
      <c r="O8" s="25">
        <f t="shared" si="2"/>
        <v>-0.57024793388429751</v>
      </c>
    </row>
    <row r="9" spans="1:15" x14ac:dyDescent="0.25">
      <c r="A9" s="5" t="s">
        <v>52</v>
      </c>
      <c r="B9" s="2">
        <v>0</v>
      </c>
      <c r="C9" s="2">
        <v>1080</v>
      </c>
      <c r="D9" s="2">
        <v>0</v>
      </c>
      <c r="E9" s="2">
        <v>3</v>
      </c>
      <c r="F9" s="2">
        <v>4</v>
      </c>
      <c r="G9" s="2">
        <v>0</v>
      </c>
      <c r="H9" s="2">
        <v>0</v>
      </c>
      <c r="I9" s="2">
        <v>0</v>
      </c>
      <c r="J9" s="2">
        <v>130</v>
      </c>
      <c r="K9" s="2">
        <v>0</v>
      </c>
      <c r="L9" s="24">
        <f t="shared" si="0"/>
        <v>1217</v>
      </c>
      <c r="M9" s="2">
        <v>0</v>
      </c>
      <c r="N9" s="13">
        <f t="shared" si="1"/>
        <v>1217</v>
      </c>
      <c r="O9" s="25">
        <f t="shared" si="2"/>
        <v>-1.3776337115072933E-2</v>
      </c>
    </row>
    <row r="10" spans="1:15" x14ac:dyDescent="0.25">
      <c r="A10" s="5" t="s">
        <v>53</v>
      </c>
      <c r="B10" s="2">
        <v>3</v>
      </c>
      <c r="C10" s="2">
        <v>79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4">
        <f t="shared" si="0"/>
        <v>82</v>
      </c>
      <c r="M10" s="2">
        <v>0</v>
      </c>
      <c r="N10" s="13">
        <f t="shared" si="1"/>
        <v>82</v>
      </c>
      <c r="O10" s="25">
        <f t="shared" si="2"/>
        <v>0.32258064516129031</v>
      </c>
    </row>
    <row r="11" spans="1:15" x14ac:dyDescent="0.25">
      <c r="A11" s="5" t="s">
        <v>54</v>
      </c>
      <c r="B11" s="2">
        <v>42</v>
      </c>
      <c r="C11" s="2">
        <v>457</v>
      </c>
      <c r="D11" s="2">
        <v>0</v>
      </c>
      <c r="E11" s="2">
        <v>0</v>
      </c>
      <c r="F11" s="2">
        <v>0</v>
      </c>
      <c r="G11" s="2">
        <v>546</v>
      </c>
      <c r="H11" s="2">
        <v>0</v>
      </c>
      <c r="I11" s="2">
        <v>4</v>
      </c>
      <c r="J11" s="2">
        <v>17</v>
      </c>
      <c r="K11" s="2">
        <v>0</v>
      </c>
      <c r="L11" s="24">
        <f t="shared" si="0"/>
        <v>1066</v>
      </c>
      <c r="M11" s="2">
        <v>97</v>
      </c>
      <c r="N11" s="13">
        <f t="shared" si="1"/>
        <v>1163</v>
      </c>
      <c r="O11" s="25">
        <f t="shared" si="2"/>
        <v>-0.17047075606276749</v>
      </c>
    </row>
    <row r="12" spans="1:15" x14ac:dyDescent="0.25">
      <c r="A12" s="5" t="s">
        <v>55</v>
      </c>
      <c r="B12" s="2">
        <v>391</v>
      </c>
      <c r="C12" s="2">
        <v>4341</v>
      </c>
      <c r="D12" s="2">
        <v>99</v>
      </c>
      <c r="E12" s="2">
        <v>63</v>
      </c>
      <c r="F12" s="2">
        <v>6</v>
      </c>
      <c r="G12" s="2">
        <v>3139</v>
      </c>
      <c r="H12" s="2">
        <v>40</v>
      </c>
      <c r="I12" s="2">
        <v>92</v>
      </c>
      <c r="J12" s="2">
        <v>292</v>
      </c>
      <c r="K12" s="2">
        <v>2</v>
      </c>
      <c r="L12" s="24">
        <f t="shared" si="0"/>
        <v>8465</v>
      </c>
      <c r="M12" s="2">
        <v>3961</v>
      </c>
      <c r="N12" s="13">
        <f t="shared" si="1"/>
        <v>12426</v>
      </c>
      <c r="O12" s="25">
        <f t="shared" si="2"/>
        <v>0.11895542548401621</v>
      </c>
    </row>
    <row r="13" spans="1:15" x14ac:dyDescent="0.25">
      <c r="A13" s="5" t="s">
        <v>56</v>
      </c>
      <c r="B13" s="2">
        <v>22</v>
      </c>
      <c r="C13" s="2">
        <v>103</v>
      </c>
      <c r="D13" s="2">
        <v>1</v>
      </c>
      <c r="E13" s="2">
        <v>0</v>
      </c>
      <c r="F13" s="2">
        <v>0</v>
      </c>
      <c r="G13" s="2">
        <v>54</v>
      </c>
      <c r="H13" s="2">
        <v>0</v>
      </c>
      <c r="I13" s="2">
        <v>3</v>
      </c>
      <c r="J13" s="2">
        <v>6</v>
      </c>
      <c r="K13" s="2">
        <v>0</v>
      </c>
      <c r="L13" s="24">
        <f t="shared" si="0"/>
        <v>189</v>
      </c>
      <c r="M13" s="2">
        <v>0</v>
      </c>
      <c r="N13" s="13">
        <f t="shared" si="1"/>
        <v>189</v>
      </c>
      <c r="O13" s="25">
        <f t="shared" si="2"/>
        <v>-0.44247787610619471</v>
      </c>
    </row>
    <row r="14" spans="1:15" x14ac:dyDescent="0.25">
      <c r="A14" s="15" t="s">
        <v>33</v>
      </c>
      <c r="B14" s="24">
        <f>SUM(B3:B13)</f>
        <v>575</v>
      </c>
      <c r="C14" s="24">
        <f>SUM(C3:C13)</f>
        <v>7196</v>
      </c>
      <c r="D14" s="24">
        <f>SUM(D3:D13)</f>
        <v>100</v>
      </c>
      <c r="E14" s="24">
        <f>SUM(E3:E13)</f>
        <v>81</v>
      </c>
      <c r="F14" s="24">
        <v>10</v>
      </c>
      <c r="G14" s="24">
        <f>SUM(G3:G13)</f>
        <v>4364</v>
      </c>
      <c r="H14" s="24">
        <f>SUM(H3:H13)</f>
        <v>40</v>
      </c>
      <c r="I14" s="24">
        <f>SUM(I3:I13)</f>
        <v>100</v>
      </c>
      <c r="J14" s="24">
        <f>SUM(J3:J13)</f>
        <v>596</v>
      </c>
      <c r="K14" s="24">
        <f>SUM(K3:K13)</f>
        <v>3</v>
      </c>
      <c r="L14" s="24">
        <f t="shared" si="0"/>
        <v>13065</v>
      </c>
      <c r="M14" s="12">
        <f>SUM(M3:M13)</f>
        <v>4169</v>
      </c>
      <c r="N14" s="13">
        <f t="shared" si="1"/>
        <v>17234</v>
      </c>
      <c r="O14" s="25">
        <f t="shared" si="2"/>
        <v>5.542913822276679E-3</v>
      </c>
    </row>
    <row r="15" spans="1:15" x14ac:dyDescent="0.25">
      <c r="A15" s="11" t="s">
        <v>0</v>
      </c>
      <c r="B15" s="5">
        <f t="shared" ref="B15:N15" si="3">SUM(B14-B30)/B30</f>
        <v>0.11003861003861004</v>
      </c>
      <c r="C15" s="26">
        <f t="shared" si="3"/>
        <v>-1.2758951845246261E-2</v>
      </c>
      <c r="D15" s="26">
        <f t="shared" si="3"/>
        <v>-0.41520467836257308</v>
      </c>
      <c r="E15" s="26">
        <f t="shared" si="3"/>
        <v>-0.64628820960698685</v>
      </c>
      <c r="F15" s="26">
        <f t="shared" si="3"/>
        <v>-0.16666666666666666</v>
      </c>
      <c r="G15" s="26">
        <f t="shared" si="3"/>
        <v>-3.4085878707392651E-2</v>
      </c>
      <c r="H15" s="26">
        <f t="shared" si="3"/>
        <v>0.81818181818181823</v>
      </c>
      <c r="I15" s="26">
        <f t="shared" si="3"/>
        <v>0.42857142857142855</v>
      </c>
      <c r="J15" s="26">
        <f t="shared" si="3"/>
        <v>-0.11703703703703704</v>
      </c>
      <c r="K15" s="26">
        <f t="shared" si="3"/>
        <v>-0.4</v>
      </c>
      <c r="L15" s="26">
        <f t="shared" si="3"/>
        <v>-3.2866977570508549E-2</v>
      </c>
      <c r="M15" s="26">
        <f t="shared" si="3"/>
        <v>0.1484848484848485</v>
      </c>
      <c r="N15" s="26">
        <f t="shared" si="3"/>
        <v>5.542913822276679E-3</v>
      </c>
      <c r="O15" s="22"/>
    </row>
    <row r="16" spans="1:15" x14ac:dyDescent="0.25">
      <c r="A16" s="21"/>
      <c r="B16" s="2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1" t="s">
        <v>179</v>
      </c>
      <c r="B17" s="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22"/>
      <c r="B18" s="22" t="s">
        <v>35</v>
      </c>
      <c r="C18" s="22" t="s">
        <v>36</v>
      </c>
      <c r="D18" s="22" t="s">
        <v>37</v>
      </c>
      <c r="E18" s="22" t="s">
        <v>38</v>
      </c>
      <c r="F18" s="22" t="s">
        <v>39</v>
      </c>
      <c r="G18" s="22" t="s">
        <v>40</v>
      </c>
      <c r="H18" s="22" t="s">
        <v>41</v>
      </c>
      <c r="I18" s="22" t="s">
        <v>166</v>
      </c>
      <c r="J18" s="22" t="s">
        <v>42</v>
      </c>
      <c r="K18" s="22" t="s">
        <v>43</v>
      </c>
      <c r="L18" s="22" t="s">
        <v>44</v>
      </c>
      <c r="M18" s="22" t="s">
        <v>45</v>
      </c>
      <c r="N18" s="16" t="s">
        <v>44</v>
      </c>
      <c r="O18" s="21"/>
    </row>
    <row r="19" spans="1:15" x14ac:dyDescent="0.25">
      <c r="A19" s="22" t="s">
        <v>46</v>
      </c>
      <c r="B19" s="24">
        <v>0</v>
      </c>
      <c r="C19" s="24">
        <v>34</v>
      </c>
      <c r="D19" s="24">
        <v>0</v>
      </c>
      <c r="E19" s="24">
        <v>0</v>
      </c>
      <c r="F19" s="24">
        <v>0</v>
      </c>
      <c r="G19" s="24">
        <v>14</v>
      </c>
      <c r="H19" s="24">
        <v>1</v>
      </c>
      <c r="I19" s="24">
        <v>0</v>
      </c>
      <c r="J19" s="24">
        <v>0</v>
      </c>
      <c r="K19" s="24">
        <v>0</v>
      </c>
      <c r="L19" s="24">
        <f t="shared" ref="L19:L29" si="4">SUM(B19:K19)</f>
        <v>49</v>
      </c>
      <c r="M19" s="12">
        <v>3</v>
      </c>
      <c r="N19" s="13">
        <f t="shared" ref="N19:N29" si="5">SUM(L19:M19)</f>
        <v>52</v>
      </c>
      <c r="O19" s="21"/>
    </row>
    <row r="20" spans="1:15" x14ac:dyDescent="0.25">
      <c r="A20" s="22" t="s">
        <v>47</v>
      </c>
      <c r="B20" s="24">
        <v>0</v>
      </c>
      <c r="C20" s="24">
        <v>99</v>
      </c>
      <c r="D20" s="24">
        <v>0</v>
      </c>
      <c r="E20" s="24">
        <v>0</v>
      </c>
      <c r="F20" s="24">
        <v>0</v>
      </c>
      <c r="G20" s="24">
        <v>1</v>
      </c>
      <c r="H20" s="24">
        <v>0</v>
      </c>
      <c r="I20" s="24">
        <v>0</v>
      </c>
      <c r="J20" s="24">
        <v>0</v>
      </c>
      <c r="K20" s="24">
        <v>0</v>
      </c>
      <c r="L20" s="24">
        <f t="shared" si="4"/>
        <v>100</v>
      </c>
      <c r="M20" s="12">
        <v>14</v>
      </c>
      <c r="N20" s="13">
        <f t="shared" si="5"/>
        <v>114</v>
      </c>
      <c r="O20" s="21"/>
    </row>
    <row r="21" spans="1:15" x14ac:dyDescent="0.25">
      <c r="A21" s="22" t="s">
        <v>48</v>
      </c>
      <c r="B21" s="24">
        <v>0</v>
      </c>
      <c r="C21" s="24">
        <v>11</v>
      </c>
      <c r="D21" s="24">
        <v>0</v>
      </c>
      <c r="E21" s="24">
        <v>0</v>
      </c>
      <c r="F21" s="24">
        <v>0</v>
      </c>
      <c r="G21" s="24">
        <v>6</v>
      </c>
      <c r="H21" s="24">
        <v>0</v>
      </c>
      <c r="I21" s="24">
        <v>0</v>
      </c>
      <c r="J21" s="24">
        <v>0</v>
      </c>
      <c r="K21" s="24">
        <v>0</v>
      </c>
      <c r="L21" s="24">
        <f t="shared" si="4"/>
        <v>17</v>
      </c>
      <c r="M21" s="12">
        <v>2</v>
      </c>
      <c r="N21" s="13">
        <f t="shared" si="5"/>
        <v>19</v>
      </c>
      <c r="O21" s="21"/>
    </row>
    <row r="22" spans="1:15" x14ac:dyDescent="0.25">
      <c r="A22" s="22" t="s">
        <v>49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f t="shared" si="4"/>
        <v>0</v>
      </c>
      <c r="M22" s="12">
        <v>0</v>
      </c>
      <c r="N22" s="13">
        <f t="shared" si="5"/>
        <v>0</v>
      </c>
      <c r="O22" s="21"/>
    </row>
    <row r="23" spans="1:15" x14ac:dyDescent="0.25">
      <c r="A23" s="22" t="s">
        <v>50</v>
      </c>
      <c r="B23" s="24">
        <v>59</v>
      </c>
      <c r="C23" s="24">
        <v>840</v>
      </c>
      <c r="D23" s="24">
        <v>0</v>
      </c>
      <c r="E23" s="24">
        <v>12</v>
      </c>
      <c r="F23" s="24">
        <v>1</v>
      </c>
      <c r="G23" s="24">
        <v>528</v>
      </c>
      <c r="H23" s="24">
        <v>0</v>
      </c>
      <c r="I23" s="24">
        <v>0</v>
      </c>
      <c r="J23" s="24">
        <v>101</v>
      </c>
      <c r="K23" s="24">
        <v>4</v>
      </c>
      <c r="L23" s="24">
        <f t="shared" si="4"/>
        <v>1545</v>
      </c>
      <c r="M23" s="12">
        <v>904</v>
      </c>
      <c r="N23" s="13">
        <f t="shared" si="5"/>
        <v>2449</v>
      </c>
      <c r="O23" s="21"/>
    </row>
    <row r="24" spans="1:15" x14ac:dyDescent="0.25">
      <c r="A24" s="22" t="s">
        <v>51</v>
      </c>
      <c r="B24" s="24">
        <v>0</v>
      </c>
      <c r="C24" s="24">
        <v>190</v>
      </c>
      <c r="D24" s="24">
        <v>0</v>
      </c>
      <c r="E24" s="24">
        <v>0</v>
      </c>
      <c r="F24" s="24">
        <v>0</v>
      </c>
      <c r="G24" s="24">
        <v>86</v>
      </c>
      <c r="H24" s="24">
        <v>0</v>
      </c>
      <c r="I24" s="24">
        <v>0</v>
      </c>
      <c r="J24" s="24">
        <v>0</v>
      </c>
      <c r="K24" s="24">
        <v>0</v>
      </c>
      <c r="L24" s="24">
        <f t="shared" si="4"/>
        <v>276</v>
      </c>
      <c r="M24" s="12">
        <v>87</v>
      </c>
      <c r="N24" s="13">
        <f t="shared" si="5"/>
        <v>363</v>
      </c>
      <c r="O24" s="21"/>
    </row>
    <row r="25" spans="1:15" x14ac:dyDescent="0.25">
      <c r="A25" s="22" t="s">
        <v>52</v>
      </c>
      <c r="B25" s="24">
        <v>0</v>
      </c>
      <c r="C25" s="24">
        <v>1106</v>
      </c>
      <c r="D25" s="24">
        <v>0</v>
      </c>
      <c r="E25" s="24">
        <v>0</v>
      </c>
      <c r="F25" s="24">
        <v>4</v>
      </c>
      <c r="G25" s="24">
        <v>0</v>
      </c>
      <c r="H25" s="24">
        <v>0</v>
      </c>
      <c r="I25" s="24">
        <v>0</v>
      </c>
      <c r="J25" s="24">
        <v>115</v>
      </c>
      <c r="K25" s="24">
        <v>0</v>
      </c>
      <c r="L25" s="24">
        <f t="shared" si="4"/>
        <v>1225</v>
      </c>
      <c r="M25" s="12">
        <v>9</v>
      </c>
      <c r="N25" s="13">
        <f t="shared" si="5"/>
        <v>1234</v>
      </c>
      <c r="O25" s="21"/>
    </row>
    <row r="26" spans="1:15" x14ac:dyDescent="0.25">
      <c r="A26" s="22" t="s">
        <v>53</v>
      </c>
      <c r="B26" s="24">
        <v>0</v>
      </c>
      <c r="C26" s="24">
        <v>59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f t="shared" si="4"/>
        <v>59</v>
      </c>
      <c r="M26" s="12">
        <v>3</v>
      </c>
      <c r="N26" s="13">
        <f t="shared" si="5"/>
        <v>62</v>
      </c>
      <c r="O26" s="21"/>
    </row>
    <row r="27" spans="1:15" x14ac:dyDescent="0.25">
      <c r="A27" s="22" t="s">
        <v>54</v>
      </c>
      <c r="B27" s="24">
        <v>23</v>
      </c>
      <c r="C27" s="24">
        <v>326</v>
      </c>
      <c r="D27" s="24">
        <v>0</v>
      </c>
      <c r="E27" s="24">
        <v>2</v>
      </c>
      <c r="F27" s="24">
        <v>0</v>
      </c>
      <c r="G27" s="24">
        <v>696</v>
      </c>
      <c r="H27" s="24"/>
      <c r="I27" s="24">
        <v>0</v>
      </c>
      <c r="J27" s="24">
        <v>24</v>
      </c>
      <c r="K27" s="24">
        <v>1</v>
      </c>
      <c r="L27" s="24">
        <f t="shared" si="4"/>
        <v>1072</v>
      </c>
      <c r="M27" s="12">
        <v>330</v>
      </c>
      <c r="N27" s="13">
        <f t="shared" si="5"/>
        <v>1402</v>
      </c>
      <c r="O27" s="21"/>
    </row>
    <row r="28" spans="1:15" x14ac:dyDescent="0.25">
      <c r="A28" s="22" t="s">
        <v>55</v>
      </c>
      <c r="B28" s="24">
        <v>423</v>
      </c>
      <c r="C28" s="24">
        <v>4446</v>
      </c>
      <c r="D28" s="24">
        <v>165</v>
      </c>
      <c r="E28" s="24">
        <v>214</v>
      </c>
      <c r="F28" s="24">
        <v>7</v>
      </c>
      <c r="G28" s="24">
        <v>3127</v>
      </c>
      <c r="H28" s="24">
        <v>21</v>
      </c>
      <c r="I28" s="24">
        <v>70</v>
      </c>
      <c r="J28" s="24">
        <v>432</v>
      </c>
      <c r="K28" s="24">
        <v>0</v>
      </c>
      <c r="L28" s="24">
        <f t="shared" si="4"/>
        <v>8905</v>
      </c>
      <c r="M28" s="12">
        <v>2200</v>
      </c>
      <c r="N28" s="13">
        <f t="shared" si="5"/>
        <v>11105</v>
      </c>
      <c r="O28" s="21"/>
    </row>
    <row r="29" spans="1:15" x14ac:dyDescent="0.25">
      <c r="A29" s="22" t="s">
        <v>56</v>
      </c>
      <c r="B29" s="24">
        <v>13</v>
      </c>
      <c r="C29" s="24">
        <v>178</v>
      </c>
      <c r="D29" s="24">
        <v>6</v>
      </c>
      <c r="E29" s="24">
        <v>1</v>
      </c>
      <c r="F29" s="24">
        <v>0</v>
      </c>
      <c r="G29" s="24">
        <v>60</v>
      </c>
      <c r="H29" s="24">
        <v>0</v>
      </c>
      <c r="I29" s="24">
        <v>0</v>
      </c>
      <c r="J29" s="24">
        <v>3</v>
      </c>
      <c r="K29" s="24">
        <v>0</v>
      </c>
      <c r="L29" s="24">
        <f t="shared" si="4"/>
        <v>261</v>
      </c>
      <c r="M29" s="12">
        <v>78</v>
      </c>
      <c r="N29" s="13">
        <f t="shared" si="5"/>
        <v>339</v>
      </c>
      <c r="O29" s="21"/>
    </row>
    <row r="30" spans="1:15" x14ac:dyDescent="0.25">
      <c r="A30" s="16" t="s">
        <v>33</v>
      </c>
      <c r="B30" s="24">
        <f t="shared" ref="B30:K30" si="6">SUM(B19:B29)</f>
        <v>518</v>
      </c>
      <c r="C30" s="24">
        <f t="shared" si="6"/>
        <v>7289</v>
      </c>
      <c r="D30" s="24">
        <f t="shared" si="6"/>
        <v>171</v>
      </c>
      <c r="E30" s="24">
        <f t="shared" si="6"/>
        <v>229</v>
      </c>
      <c r="F30" s="24">
        <f t="shared" si="6"/>
        <v>12</v>
      </c>
      <c r="G30" s="24">
        <f t="shared" si="6"/>
        <v>4518</v>
      </c>
      <c r="H30" s="24">
        <f t="shared" si="6"/>
        <v>22</v>
      </c>
      <c r="I30" s="24">
        <f t="shared" si="6"/>
        <v>70</v>
      </c>
      <c r="J30" s="24">
        <f t="shared" si="6"/>
        <v>675</v>
      </c>
      <c r="K30" s="24">
        <f t="shared" si="6"/>
        <v>5</v>
      </c>
      <c r="L30" s="24">
        <f t="shared" ref="L30" si="7">SUM(B30:K30)</f>
        <v>13509</v>
      </c>
      <c r="M30" s="12">
        <f>SUM(M19:M29)</f>
        <v>3630</v>
      </c>
      <c r="N30" s="13">
        <f t="shared" ref="N30" si="8">SUM(L30:M30)</f>
        <v>17139</v>
      </c>
      <c r="O30" s="21"/>
    </row>
    <row r="31" spans="1:1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165" t="s">
        <v>178</v>
      </c>
      <c r="B32" s="166"/>
      <c r="C32" s="166"/>
      <c r="D32" s="166"/>
      <c r="E32" s="166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39" x14ac:dyDescent="0.25">
      <c r="A33" s="22"/>
      <c r="B33" s="7" t="s">
        <v>66</v>
      </c>
      <c r="C33" s="19" t="s">
        <v>67</v>
      </c>
      <c r="D33" s="7" t="s">
        <v>43</v>
      </c>
      <c r="E33" s="7" t="s">
        <v>40</v>
      </c>
      <c r="F33" s="7" t="s">
        <v>44</v>
      </c>
      <c r="G33" s="10" t="s">
        <v>68</v>
      </c>
      <c r="H33" s="41" t="s">
        <v>70</v>
      </c>
      <c r="I33" s="41" t="s">
        <v>71</v>
      </c>
      <c r="J33" s="21"/>
      <c r="K33" s="21"/>
      <c r="L33" s="21"/>
      <c r="M33" s="21"/>
      <c r="N33" s="21"/>
      <c r="O33" s="21"/>
    </row>
    <row r="34" spans="1:15" x14ac:dyDescent="0.25">
      <c r="A34" s="7" t="s">
        <v>69</v>
      </c>
      <c r="B34" s="2">
        <v>8</v>
      </c>
      <c r="C34" s="2">
        <v>1</v>
      </c>
      <c r="D34" s="2">
        <v>0</v>
      </c>
      <c r="E34" s="2">
        <v>0</v>
      </c>
      <c r="F34" s="40">
        <f t="shared" ref="F34:F40" si="9">SUM(B34:E34)</f>
        <v>9</v>
      </c>
      <c r="G34" s="28">
        <f t="shared" ref="G34:G39" si="10">SUM(C34:E34)</f>
        <v>1</v>
      </c>
      <c r="H34" s="25" t="s">
        <v>159</v>
      </c>
      <c r="I34" s="14">
        <v>0</v>
      </c>
      <c r="J34" s="21"/>
      <c r="K34" s="21"/>
      <c r="L34" s="21"/>
      <c r="M34" s="21"/>
      <c r="N34" s="21"/>
      <c r="O34" s="21"/>
    </row>
    <row r="35" spans="1:15" x14ac:dyDescent="0.25">
      <c r="A35" s="7" t="s">
        <v>48</v>
      </c>
      <c r="B35" s="2">
        <v>0</v>
      </c>
      <c r="C35" s="2">
        <v>0</v>
      </c>
      <c r="D35" s="2">
        <v>0</v>
      </c>
      <c r="E35" s="2">
        <v>0</v>
      </c>
      <c r="F35" s="40">
        <f t="shared" si="9"/>
        <v>0</v>
      </c>
      <c r="G35" s="28">
        <f t="shared" si="10"/>
        <v>0</v>
      </c>
      <c r="H35" s="25">
        <f>SUM(F35-F46)/F46</f>
        <v>-1</v>
      </c>
      <c r="I35" s="14">
        <v>0</v>
      </c>
      <c r="J35" s="21"/>
      <c r="K35" s="21"/>
      <c r="L35" s="21"/>
      <c r="M35" s="21"/>
      <c r="N35" s="21"/>
      <c r="O35" s="21"/>
    </row>
    <row r="36" spans="1:15" x14ac:dyDescent="0.25">
      <c r="A36" s="7" t="s">
        <v>50</v>
      </c>
      <c r="B36" s="2">
        <v>100</v>
      </c>
      <c r="C36" s="2">
        <v>0</v>
      </c>
      <c r="D36" s="2">
        <v>0</v>
      </c>
      <c r="E36" s="2">
        <v>2</v>
      </c>
      <c r="F36" s="40">
        <f t="shared" si="9"/>
        <v>102</v>
      </c>
      <c r="G36" s="28">
        <f t="shared" si="10"/>
        <v>2</v>
      </c>
      <c r="H36" s="25">
        <f>SUM(F36-F47)/F47</f>
        <v>4.3684210526315788</v>
      </c>
      <c r="I36" s="14">
        <f>SUM(G36-G47)/G47</f>
        <v>-0.88235294117647056</v>
      </c>
      <c r="J36" s="21"/>
      <c r="K36" s="21"/>
      <c r="L36" s="21"/>
      <c r="M36" s="21"/>
      <c r="N36" s="21"/>
      <c r="O36" s="21"/>
    </row>
    <row r="37" spans="1:15" x14ac:dyDescent="0.25">
      <c r="A37" s="7" t="s">
        <v>51</v>
      </c>
      <c r="B37" s="2">
        <v>0</v>
      </c>
      <c r="C37" s="2">
        <v>0</v>
      </c>
      <c r="D37" s="2">
        <v>0</v>
      </c>
      <c r="E37" s="2">
        <v>0</v>
      </c>
      <c r="F37" s="40">
        <f t="shared" si="9"/>
        <v>0</v>
      </c>
      <c r="G37" s="28">
        <f t="shared" si="10"/>
        <v>0</v>
      </c>
      <c r="H37" s="25">
        <v>0</v>
      </c>
      <c r="I37" s="14">
        <v>0</v>
      </c>
      <c r="J37" s="21"/>
      <c r="K37" s="21"/>
      <c r="L37" s="21"/>
      <c r="M37" s="21"/>
      <c r="N37" s="21"/>
      <c r="O37" s="21"/>
    </row>
    <row r="38" spans="1:15" x14ac:dyDescent="0.25">
      <c r="A38" s="7" t="s">
        <v>54</v>
      </c>
      <c r="B38" s="2">
        <v>97</v>
      </c>
      <c r="C38" s="2">
        <v>0</v>
      </c>
      <c r="D38" s="2">
        <v>0</v>
      </c>
      <c r="E38" s="2">
        <v>0</v>
      </c>
      <c r="F38" s="40">
        <f t="shared" si="9"/>
        <v>97</v>
      </c>
      <c r="G38" s="28">
        <f t="shared" si="10"/>
        <v>0</v>
      </c>
      <c r="H38" s="25">
        <f t="shared" ref="H38:I40" si="11">SUM(F38-F49)/F49</f>
        <v>11.125</v>
      </c>
      <c r="I38" s="14" t="s">
        <v>159</v>
      </c>
      <c r="J38" s="21"/>
      <c r="K38" s="21"/>
      <c r="L38" s="21"/>
      <c r="M38" s="21"/>
      <c r="N38" s="21"/>
      <c r="O38" s="21"/>
    </row>
    <row r="39" spans="1:15" x14ac:dyDescent="0.25">
      <c r="A39" s="7" t="s">
        <v>55</v>
      </c>
      <c r="B39" s="2">
        <v>3434</v>
      </c>
      <c r="C39" s="2">
        <v>510</v>
      </c>
      <c r="D39" s="2">
        <v>0</v>
      </c>
      <c r="E39" s="2">
        <v>17</v>
      </c>
      <c r="F39" s="40">
        <f t="shared" si="9"/>
        <v>3961</v>
      </c>
      <c r="G39" s="28">
        <f t="shared" si="10"/>
        <v>527</v>
      </c>
      <c r="H39" s="25">
        <f t="shared" si="11"/>
        <v>2.3426160337552742</v>
      </c>
      <c r="I39" s="14">
        <f t="shared" si="11"/>
        <v>0.28850855745721271</v>
      </c>
      <c r="J39" s="21"/>
      <c r="K39" s="21"/>
      <c r="L39" s="21"/>
      <c r="M39" s="21"/>
      <c r="N39" s="21"/>
      <c r="O39" s="21"/>
    </row>
    <row r="40" spans="1:15" x14ac:dyDescent="0.25">
      <c r="A40" s="7" t="s">
        <v>33</v>
      </c>
      <c r="B40" s="151">
        <f>SUM(B34:B39)</f>
        <v>3639</v>
      </c>
      <c r="C40" s="21">
        <f>SUM(C34:C39)</f>
        <v>511</v>
      </c>
      <c r="D40" s="151">
        <f>SUM(D34:D39)</f>
        <v>0</v>
      </c>
      <c r="E40" s="151">
        <f>SUM(E34:E39)</f>
        <v>19</v>
      </c>
      <c r="F40" s="40">
        <f t="shared" si="9"/>
        <v>4169</v>
      </c>
      <c r="G40" s="28">
        <f>SUM(C40:E40)</f>
        <v>530</v>
      </c>
      <c r="H40" s="25">
        <f t="shared" si="11"/>
        <v>2.4116202945990182</v>
      </c>
      <c r="I40" s="14">
        <f t="shared" si="11"/>
        <v>0.24413145539906103</v>
      </c>
      <c r="J40" s="21"/>
      <c r="K40" s="21"/>
      <c r="L40" s="21"/>
      <c r="M40" s="21"/>
      <c r="N40" s="21"/>
      <c r="O40" s="21"/>
    </row>
    <row r="41" spans="1:15" x14ac:dyDescent="0.25">
      <c r="A41" s="7" t="s">
        <v>0</v>
      </c>
      <c r="B41" s="42">
        <f>SUM(B40-B51)/B51</f>
        <v>3.5716080402010051</v>
      </c>
      <c r="C41" s="42">
        <f>SUM(C40-C51)/C51</f>
        <v>0.41944444444444445</v>
      </c>
      <c r="D41" s="42">
        <f>SUM(D40-D51)/D51</f>
        <v>-1</v>
      </c>
      <c r="E41" s="42">
        <f>SUM(E40-E51)/E51</f>
        <v>-0.05</v>
      </c>
      <c r="F41" s="42">
        <f>SUM(F40-F51)/F51</f>
        <v>2.4116202945990182</v>
      </c>
      <c r="G41" s="30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1"/>
      <c r="B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72" t="s">
        <v>177</v>
      </c>
      <c r="B43" s="166"/>
      <c r="C43" s="166"/>
      <c r="D43" s="166"/>
      <c r="E43" s="166"/>
      <c r="F43" s="20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8"/>
      <c r="B44" s="17" t="s">
        <v>66</v>
      </c>
      <c r="C44" s="17" t="s">
        <v>67</v>
      </c>
      <c r="D44" s="17" t="s">
        <v>43</v>
      </c>
      <c r="E44" s="17" t="s">
        <v>40</v>
      </c>
      <c r="F44" s="17" t="s">
        <v>44</v>
      </c>
      <c r="G44" s="10" t="s">
        <v>68</v>
      </c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7" t="s">
        <v>69</v>
      </c>
      <c r="B45" s="22">
        <v>0</v>
      </c>
      <c r="C45" s="22">
        <v>0</v>
      </c>
      <c r="D45" s="22">
        <v>0</v>
      </c>
      <c r="E45" s="22">
        <v>0</v>
      </c>
      <c r="F45" s="40">
        <f>SUM(G49)</f>
        <v>0</v>
      </c>
      <c r="G45" s="28">
        <f t="shared" ref="G45:G51" si="12">SUM(C45:E45)</f>
        <v>0</v>
      </c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7" t="s">
        <v>48</v>
      </c>
      <c r="B46" s="22">
        <v>10</v>
      </c>
      <c r="C46" s="22">
        <v>0</v>
      </c>
      <c r="D46" s="22">
        <v>0</v>
      </c>
      <c r="E46" s="22">
        <v>0</v>
      </c>
      <c r="F46" s="40">
        <f>SUM(B46:E46)</f>
        <v>10</v>
      </c>
      <c r="G46" s="28">
        <f t="shared" si="12"/>
        <v>0</v>
      </c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7" t="s">
        <v>50</v>
      </c>
      <c r="B47" s="22">
        <v>2</v>
      </c>
      <c r="C47" s="22">
        <v>2</v>
      </c>
      <c r="D47" s="22">
        <v>11</v>
      </c>
      <c r="E47" s="22">
        <v>4</v>
      </c>
      <c r="F47" s="40">
        <f>SUM(B47:E47)</f>
        <v>19</v>
      </c>
      <c r="G47" s="28">
        <f t="shared" si="12"/>
        <v>17</v>
      </c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7" t="s">
        <v>51</v>
      </c>
      <c r="B48" s="22">
        <v>0</v>
      </c>
      <c r="C48" s="22">
        <v>0</v>
      </c>
      <c r="D48" s="22">
        <v>0</v>
      </c>
      <c r="E48" s="22">
        <v>0</v>
      </c>
      <c r="F48" s="40">
        <f>SUM(B48:E48)</f>
        <v>0</v>
      </c>
      <c r="G48" s="28">
        <f t="shared" si="12"/>
        <v>0</v>
      </c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7" t="s">
        <v>54</v>
      </c>
      <c r="B49" s="22">
        <v>8</v>
      </c>
      <c r="C49" s="22">
        <v>0</v>
      </c>
      <c r="D49" s="22">
        <v>0</v>
      </c>
      <c r="E49" s="22">
        <v>0</v>
      </c>
      <c r="F49" s="40">
        <f>SUM(B49:E49)</f>
        <v>8</v>
      </c>
      <c r="G49" s="28">
        <f t="shared" si="12"/>
        <v>0</v>
      </c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7" t="s">
        <v>55</v>
      </c>
      <c r="B50" s="22">
        <v>776</v>
      </c>
      <c r="C50" s="29">
        <v>358</v>
      </c>
      <c r="D50" s="22">
        <v>35</v>
      </c>
      <c r="E50" s="22">
        <v>16</v>
      </c>
      <c r="F50" s="40">
        <f>SUM(B50:E50)</f>
        <v>1185</v>
      </c>
      <c r="G50" s="28">
        <f t="shared" si="12"/>
        <v>409</v>
      </c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17" t="s">
        <v>33</v>
      </c>
      <c r="B51" s="40">
        <f>SUM(B45:B50)</f>
        <v>796</v>
      </c>
      <c r="C51" s="40">
        <f>SUM(C45:C50)</f>
        <v>360</v>
      </c>
      <c r="D51" s="40">
        <f>SUM(D45:D50)</f>
        <v>46</v>
      </c>
      <c r="E51" s="40">
        <f>SUM(E45:E50)</f>
        <v>20</v>
      </c>
      <c r="F51" s="40">
        <v>1222</v>
      </c>
      <c r="G51" s="28">
        <f t="shared" si="12"/>
        <v>426</v>
      </c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21"/>
      <c r="B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</sheetData>
  <mergeCells count="2">
    <mergeCell ref="A32:E32"/>
    <mergeCell ref="A43:E4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44" workbookViewId="0">
      <selection activeCell="B61" sqref="B61"/>
    </sheetView>
  </sheetViews>
  <sheetFormatPr defaultRowHeight="15" x14ac:dyDescent="0.25"/>
  <cols>
    <col min="1" max="1" width="34.5703125" customWidth="1"/>
    <col min="2" max="2" width="13.140625" customWidth="1"/>
    <col min="3" max="4" width="9.85546875" bestFit="1" customWidth="1"/>
    <col min="5" max="14" width="9.28515625" bestFit="1" customWidth="1"/>
  </cols>
  <sheetData>
    <row r="1" spans="1:14" x14ac:dyDescent="0.25">
      <c r="A1" s="173" t="s">
        <v>181</v>
      </c>
      <c r="B1" s="173"/>
      <c r="C1" s="173"/>
      <c r="D1" s="173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167" t="s">
        <v>72</v>
      </c>
      <c r="B2" s="174"/>
      <c r="C2" s="174"/>
      <c r="D2" s="174"/>
      <c r="E2" s="174"/>
      <c r="F2" s="175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46"/>
      <c r="B3" s="46" t="s">
        <v>73</v>
      </c>
      <c r="C3" s="46" t="s">
        <v>74</v>
      </c>
      <c r="D3" s="46" t="s">
        <v>75</v>
      </c>
      <c r="E3" s="46" t="s">
        <v>76</v>
      </c>
      <c r="F3" s="46" t="s">
        <v>77</v>
      </c>
      <c r="G3" s="46" t="s">
        <v>78</v>
      </c>
      <c r="H3" s="46" t="s">
        <v>79</v>
      </c>
      <c r="I3" s="46" t="s">
        <v>80</v>
      </c>
      <c r="J3" s="46" t="s">
        <v>81</v>
      </c>
      <c r="K3" s="46" t="s">
        <v>82</v>
      </c>
      <c r="L3" s="46" t="s">
        <v>83</v>
      </c>
      <c r="M3" s="46" t="s">
        <v>84</v>
      </c>
      <c r="N3" s="53" t="s">
        <v>44</v>
      </c>
    </row>
    <row r="4" spans="1:14" x14ac:dyDescent="0.25">
      <c r="A4" s="22" t="s">
        <v>85</v>
      </c>
      <c r="B4" s="2">
        <v>70</v>
      </c>
      <c r="C4" s="2">
        <v>158</v>
      </c>
      <c r="D4" s="2">
        <v>313</v>
      </c>
      <c r="E4" s="2">
        <v>274</v>
      </c>
      <c r="F4" s="2">
        <v>163</v>
      </c>
      <c r="G4" s="2">
        <v>50</v>
      </c>
      <c r="H4" s="2">
        <v>159</v>
      </c>
      <c r="I4" s="2">
        <v>187</v>
      </c>
      <c r="J4" s="2">
        <v>208</v>
      </c>
      <c r="K4" s="2">
        <v>175</v>
      </c>
      <c r="L4" s="2">
        <v>123</v>
      </c>
      <c r="M4" s="2">
        <v>102</v>
      </c>
      <c r="N4" s="137">
        <f t="shared" ref="N4:N10" si="0">SUM(B4:M4)</f>
        <v>1982</v>
      </c>
    </row>
    <row r="5" spans="1:14" x14ac:dyDescent="0.25">
      <c r="A5" s="22" t="s">
        <v>86</v>
      </c>
      <c r="B5" s="2">
        <v>0</v>
      </c>
      <c r="C5" s="2">
        <v>0</v>
      </c>
      <c r="D5" s="2">
        <v>7</v>
      </c>
      <c r="E5" s="2">
        <v>2</v>
      </c>
      <c r="F5" s="2">
        <v>1</v>
      </c>
      <c r="G5" s="2">
        <v>1</v>
      </c>
      <c r="H5" s="2">
        <v>2</v>
      </c>
      <c r="I5" s="2">
        <v>3</v>
      </c>
      <c r="J5" s="2">
        <v>10</v>
      </c>
      <c r="K5" s="2">
        <v>3</v>
      </c>
      <c r="L5" s="2">
        <v>1</v>
      </c>
      <c r="M5" s="2">
        <v>2</v>
      </c>
      <c r="N5" s="137">
        <f t="shared" si="0"/>
        <v>32</v>
      </c>
    </row>
    <row r="6" spans="1:14" x14ac:dyDescent="0.25">
      <c r="A6" s="22" t="s">
        <v>87</v>
      </c>
      <c r="B6" s="2">
        <v>70</v>
      </c>
      <c r="C6" s="2">
        <v>158</v>
      </c>
      <c r="D6" s="2">
        <v>306</v>
      </c>
      <c r="E6" s="2">
        <v>272</v>
      </c>
      <c r="F6" s="2">
        <v>162</v>
      </c>
      <c r="G6" s="2">
        <v>49</v>
      </c>
      <c r="H6" s="2">
        <v>157</v>
      </c>
      <c r="I6" s="2">
        <v>184</v>
      </c>
      <c r="J6" s="2">
        <v>198</v>
      </c>
      <c r="K6" s="2">
        <v>172</v>
      </c>
      <c r="L6" s="2">
        <v>122</v>
      </c>
      <c r="M6" s="2">
        <v>100</v>
      </c>
      <c r="N6" s="137">
        <f t="shared" si="0"/>
        <v>1950</v>
      </c>
    </row>
    <row r="7" spans="1:14" x14ac:dyDescent="0.25">
      <c r="A7" s="22" t="s">
        <v>88</v>
      </c>
      <c r="B7" s="2">
        <v>44</v>
      </c>
      <c r="C7" s="2">
        <v>69</v>
      </c>
      <c r="D7" s="2">
        <v>221</v>
      </c>
      <c r="E7" s="2">
        <v>190</v>
      </c>
      <c r="F7" s="2">
        <v>96</v>
      </c>
      <c r="G7" s="2">
        <v>34</v>
      </c>
      <c r="H7" s="2">
        <v>93</v>
      </c>
      <c r="I7" s="2">
        <v>107</v>
      </c>
      <c r="J7" s="2">
        <v>124</v>
      </c>
      <c r="K7" s="2">
        <v>83</v>
      </c>
      <c r="L7" s="2">
        <v>71</v>
      </c>
      <c r="M7" s="2">
        <v>67</v>
      </c>
      <c r="N7" s="137">
        <f t="shared" si="0"/>
        <v>1199</v>
      </c>
    </row>
    <row r="8" spans="1:14" x14ac:dyDescent="0.25">
      <c r="A8" s="22" t="s">
        <v>89</v>
      </c>
      <c r="B8" s="2">
        <v>30</v>
      </c>
      <c r="C8" s="2">
        <v>27</v>
      </c>
      <c r="D8" s="2">
        <v>83</v>
      </c>
      <c r="E8" s="2">
        <v>88</v>
      </c>
      <c r="F8" s="2">
        <v>48</v>
      </c>
      <c r="G8" s="2">
        <v>26</v>
      </c>
      <c r="H8" s="2">
        <v>48</v>
      </c>
      <c r="I8" s="2">
        <v>67</v>
      </c>
      <c r="J8" s="2">
        <v>53</v>
      </c>
      <c r="K8" s="2">
        <v>86</v>
      </c>
      <c r="L8" s="2">
        <v>44</v>
      </c>
      <c r="M8" s="2">
        <v>27</v>
      </c>
      <c r="N8" s="137">
        <f t="shared" si="0"/>
        <v>627</v>
      </c>
    </row>
    <row r="9" spans="1:14" x14ac:dyDescent="0.25">
      <c r="A9" s="22" t="s">
        <v>90</v>
      </c>
      <c r="B9" s="2">
        <v>74</v>
      </c>
      <c r="C9" s="2">
        <v>96</v>
      </c>
      <c r="D9" s="2">
        <v>304</v>
      </c>
      <c r="E9" s="2">
        <v>278</v>
      </c>
      <c r="F9" s="2">
        <v>144</v>
      </c>
      <c r="G9" s="2">
        <v>60</v>
      </c>
      <c r="H9" s="2">
        <v>141</v>
      </c>
      <c r="I9" s="2">
        <v>174</v>
      </c>
      <c r="J9" s="2">
        <v>177</v>
      </c>
      <c r="K9" s="2">
        <v>169</v>
      </c>
      <c r="L9" s="2">
        <v>115</v>
      </c>
      <c r="M9" s="2">
        <v>94</v>
      </c>
      <c r="N9" s="137">
        <f t="shared" si="0"/>
        <v>1826</v>
      </c>
    </row>
    <row r="10" spans="1:14" x14ac:dyDescent="0.25">
      <c r="A10" s="22" t="s">
        <v>91</v>
      </c>
      <c r="B10" s="2">
        <v>4</v>
      </c>
      <c r="C10" s="2">
        <v>10</v>
      </c>
      <c r="D10" s="2">
        <v>16</v>
      </c>
      <c r="E10" s="2">
        <v>25</v>
      </c>
      <c r="F10" s="2">
        <v>9</v>
      </c>
      <c r="G10" s="2">
        <v>7</v>
      </c>
      <c r="H10" s="2">
        <v>7</v>
      </c>
      <c r="I10" s="2">
        <v>18</v>
      </c>
      <c r="J10" s="2">
        <v>16</v>
      </c>
      <c r="K10" s="2">
        <v>16</v>
      </c>
      <c r="L10" s="2">
        <v>8</v>
      </c>
      <c r="M10" s="2">
        <v>13</v>
      </c>
      <c r="N10" s="137">
        <f t="shared" si="0"/>
        <v>149</v>
      </c>
    </row>
    <row r="11" spans="1:14" x14ac:dyDescent="0.25">
      <c r="A11" s="49" t="s">
        <v>92</v>
      </c>
      <c r="B11" s="152">
        <f t="shared" ref="B11:K11" si="1">SUM(B9/(B9+B10))*100</f>
        <v>94.871794871794862</v>
      </c>
      <c r="C11" s="152">
        <f t="shared" si="1"/>
        <v>90.566037735849065</v>
      </c>
      <c r="D11" s="152">
        <f t="shared" si="1"/>
        <v>95</v>
      </c>
      <c r="E11" s="152">
        <f t="shared" si="1"/>
        <v>91.749174917491743</v>
      </c>
      <c r="F11" s="152">
        <f t="shared" si="1"/>
        <v>94.117647058823522</v>
      </c>
      <c r="G11" s="152">
        <f t="shared" si="1"/>
        <v>89.552238805970148</v>
      </c>
      <c r="H11" s="152">
        <f t="shared" si="1"/>
        <v>95.270270270270274</v>
      </c>
      <c r="I11" s="152">
        <f t="shared" si="1"/>
        <v>90.625</v>
      </c>
      <c r="J11" s="152">
        <f t="shared" si="1"/>
        <v>91.709844559585491</v>
      </c>
      <c r="K11" s="152">
        <f t="shared" si="1"/>
        <v>91.351351351351354</v>
      </c>
      <c r="L11" s="152">
        <v>93.5</v>
      </c>
      <c r="M11" s="152">
        <v>87.85</v>
      </c>
      <c r="N11" s="154">
        <f>SUM(N9/(N9+N10))*100</f>
        <v>92.455696202531641</v>
      </c>
    </row>
    <row r="12" spans="1:14" x14ac:dyDescent="0.25">
      <c r="A12" s="49" t="s">
        <v>93</v>
      </c>
      <c r="B12" s="152">
        <f t="shared" ref="B12:K12" si="2">SUM(B10/(B9+B10))*100</f>
        <v>5.1282051282051277</v>
      </c>
      <c r="C12" s="152">
        <f t="shared" si="2"/>
        <v>9.433962264150944</v>
      </c>
      <c r="D12" s="152">
        <f t="shared" si="2"/>
        <v>5</v>
      </c>
      <c r="E12" s="152">
        <f t="shared" si="2"/>
        <v>8.2508250825082499</v>
      </c>
      <c r="F12" s="152">
        <f t="shared" si="2"/>
        <v>5.8823529411764701</v>
      </c>
      <c r="G12" s="152">
        <f t="shared" si="2"/>
        <v>10.44776119402985</v>
      </c>
      <c r="H12" s="152">
        <f t="shared" si="2"/>
        <v>4.7297297297297298</v>
      </c>
      <c r="I12" s="152">
        <f t="shared" si="2"/>
        <v>9.375</v>
      </c>
      <c r="J12" s="152">
        <f t="shared" si="2"/>
        <v>8.2901554404145088</v>
      </c>
      <c r="K12" s="152">
        <f t="shared" si="2"/>
        <v>8.6486486486486491</v>
      </c>
      <c r="L12" s="152">
        <v>6.5</v>
      </c>
      <c r="M12" s="152">
        <v>12.15</v>
      </c>
      <c r="N12" s="154">
        <f t="shared" ref="N12" si="3">SUM(N10/(N9+N10))*100</f>
        <v>7.5443037974683547</v>
      </c>
    </row>
    <row r="13" spans="1:14" x14ac:dyDescent="0.25">
      <c r="A13" s="28"/>
      <c r="B13" s="105"/>
      <c r="C13" s="105"/>
      <c r="D13" s="104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x14ac:dyDescent="0.25">
      <c r="A15" s="22" t="s">
        <v>94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x14ac:dyDescent="0.25">
      <c r="A16" s="46"/>
      <c r="B16" s="46" t="s">
        <v>73</v>
      </c>
      <c r="C16" s="46" t="s">
        <v>74</v>
      </c>
      <c r="D16" s="46" t="s">
        <v>75</v>
      </c>
      <c r="E16" s="46" t="s">
        <v>76</v>
      </c>
      <c r="F16" s="46" t="s">
        <v>77</v>
      </c>
      <c r="G16" s="46" t="s">
        <v>78</v>
      </c>
      <c r="H16" s="46" t="s">
        <v>79</v>
      </c>
      <c r="I16" s="46" t="s">
        <v>80</v>
      </c>
      <c r="J16" s="46" t="s">
        <v>81</v>
      </c>
      <c r="K16" s="46" t="s">
        <v>82</v>
      </c>
      <c r="L16" s="46" t="s">
        <v>83</v>
      </c>
      <c r="M16" s="46" t="s">
        <v>84</v>
      </c>
      <c r="N16" s="53" t="s">
        <v>44</v>
      </c>
    </row>
    <row r="17" spans="1:14" x14ac:dyDescent="0.25">
      <c r="A17" s="22" t="s">
        <v>44</v>
      </c>
      <c r="B17" s="2">
        <v>86</v>
      </c>
      <c r="C17" s="2">
        <v>169</v>
      </c>
      <c r="D17" s="2">
        <v>379</v>
      </c>
      <c r="E17" s="2">
        <f>SUM(E18:E19)</f>
        <v>330</v>
      </c>
      <c r="F17" s="2">
        <v>186</v>
      </c>
      <c r="G17" s="2">
        <v>82</v>
      </c>
      <c r="H17" s="2">
        <f>SUM(H18:H19)</f>
        <v>176</v>
      </c>
      <c r="I17" s="2">
        <v>213</v>
      </c>
      <c r="J17" s="2">
        <v>227</v>
      </c>
      <c r="K17" s="2">
        <v>199</v>
      </c>
      <c r="L17" s="2">
        <v>140</v>
      </c>
      <c r="M17" s="2">
        <v>122</v>
      </c>
      <c r="N17" s="137">
        <f>SUM(B17:M17)</f>
        <v>2309</v>
      </c>
    </row>
    <row r="18" spans="1:14" x14ac:dyDescent="0.25">
      <c r="A18" s="22" t="s">
        <v>95</v>
      </c>
      <c r="B18" s="2">
        <v>30</v>
      </c>
      <c r="C18" s="2">
        <v>40</v>
      </c>
      <c r="D18" s="2">
        <v>98</v>
      </c>
      <c r="E18" s="2">
        <v>104</v>
      </c>
      <c r="F18" s="2">
        <v>61</v>
      </c>
      <c r="G18" s="2">
        <v>31</v>
      </c>
      <c r="H18" s="2">
        <v>57</v>
      </c>
      <c r="I18" s="2">
        <v>87</v>
      </c>
      <c r="J18" s="2">
        <v>63</v>
      </c>
      <c r="K18" s="2">
        <v>98</v>
      </c>
      <c r="L18" s="2">
        <v>50</v>
      </c>
      <c r="M18" s="2">
        <v>34</v>
      </c>
      <c r="N18" s="137">
        <f>SUM(B18:M18)</f>
        <v>753</v>
      </c>
    </row>
    <row r="19" spans="1:14" x14ac:dyDescent="0.25">
      <c r="A19" s="22" t="s">
        <v>96</v>
      </c>
      <c r="B19" s="2">
        <v>56</v>
      </c>
      <c r="C19" s="2">
        <v>129</v>
      </c>
      <c r="D19" s="2">
        <v>281</v>
      </c>
      <c r="E19" s="2">
        <v>226</v>
      </c>
      <c r="F19" s="2">
        <v>125</v>
      </c>
      <c r="G19" s="2">
        <v>51</v>
      </c>
      <c r="H19" s="2">
        <v>119</v>
      </c>
      <c r="I19" s="2">
        <v>126</v>
      </c>
      <c r="J19" s="2">
        <v>164</v>
      </c>
      <c r="K19" s="2">
        <v>101</v>
      </c>
      <c r="L19" s="2">
        <v>90</v>
      </c>
      <c r="M19" s="2">
        <v>88</v>
      </c>
      <c r="N19" s="137">
        <f>SUM(B19:M19)</f>
        <v>1556</v>
      </c>
    </row>
    <row r="20" spans="1:14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5">
      <c r="A22" s="165" t="s">
        <v>97</v>
      </c>
      <c r="B22" s="166"/>
      <c r="C22" s="166"/>
      <c r="D22" s="166"/>
      <c r="E22" s="166"/>
      <c r="F22" s="166"/>
      <c r="G22" s="21"/>
      <c r="H22" s="21"/>
      <c r="I22" s="21"/>
      <c r="J22" s="21"/>
      <c r="K22" s="21"/>
      <c r="L22" s="21"/>
      <c r="M22" s="21"/>
      <c r="N22" s="21"/>
    </row>
    <row r="23" spans="1:14" x14ac:dyDescent="0.25">
      <c r="A23" s="7"/>
      <c r="B23" s="7" t="s">
        <v>73</v>
      </c>
      <c r="C23" s="44" t="s">
        <v>74</v>
      </c>
      <c r="D23" s="7" t="s">
        <v>75</v>
      </c>
      <c r="E23" s="7" t="s">
        <v>76</v>
      </c>
      <c r="F23" s="7" t="s">
        <v>77</v>
      </c>
      <c r="G23" s="7" t="s">
        <v>78</v>
      </c>
      <c r="H23" s="7" t="s">
        <v>79</v>
      </c>
      <c r="I23" s="7" t="s">
        <v>80</v>
      </c>
      <c r="J23" s="7" t="s">
        <v>81</v>
      </c>
      <c r="K23" s="7" t="s">
        <v>82</v>
      </c>
      <c r="L23" s="7" t="s">
        <v>83</v>
      </c>
      <c r="M23" s="7" t="s">
        <v>84</v>
      </c>
      <c r="N23" s="45" t="s">
        <v>33</v>
      </c>
    </row>
    <row r="24" spans="1:14" x14ac:dyDescent="0.25">
      <c r="A24" s="7" t="s">
        <v>98</v>
      </c>
      <c r="B24" s="2">
        <v>210</v>
      </c>
      <c r="C24" s="2">
        <v>198</v>
      </c>
      <c r="D24" s="2">
        <v>269</v>
      </c>
      <c r="E24" s="2">
        <v>282</v>
      </c>
      <c r="F24" s="2">
        <v>225</v>
      </c>
      <c r="G24" s="2">
        <v>121</v>
      </c>
      <c r="H24" s="2">
        <v>239</v>
      </c>
      <c r="I24" s="2">
        <v>214</v>
      </c>
      <c r="J24" s="2">
        <v>292</v>
      </c>
      <c r="K24" s="2">
        <v>222</v>
      </c>
      <c r="L24" s="22">
        <v>170</v>
      </c>
      <c r="M24" s="22">
        <v>195</v>
      </c>
      <c r="N24" s="47">
        <f t="shared" ref="N24:N30" si="4">SUM(B24:M24)</f>
        <v>2637</v>
      </c>
    </row>
    <row r="25" spans="1:14" x14ac:dyDescent="0.25">
      <c r="A25" s="7" t="s">
        <v>86</v>
      </c>
      <c r="B25" s="2">
        <v>4</v>
      </c>
      <c r="C25" s="2">
        <v>1</v>
      </c>
      <c r="D25" s="2">
        <v>2</v>
      </c>
      <c r="E25" s="2">
        <v>3</v>
      </c>
      <c r="F25" s="2">
        <v>4</v>
      </c>
      <c r="G25" s="2">
        <v>6</v>
      </c>
      <c r="H25" s="2">
        <v>3</v>
      </c>
      <c r="I25" s="2">
        <v>5</v>
      </c>
      <c r="J25" s="2">
        <v>1</v>
      </c>
      <c r="K25" s="2">
        <v>1</v>
      </c>
      <c r="L25" s="22">
        <v>0</v>
      </c>
      <c r="M25" s="22">
        <v>1</v>
      </c>
      <c r="N25" s="47">
        <f t="shared" si="4"/>
        <v>31</v>
      </c>
    </row>
    <row r="26" spans="1:14" x14ac:dyDescent="0.25">
      <c r="A26" s="7" t="s">
        <v>87</v>
      </c>
      <c r="B26" s="2">
        <v>206</v>
      </c>
      <c r="C26" s="2">
        <v>197</v>
      </c>
      <c r="D26" s="2">
        <v>267</v>
      </c>
      <c r="E26" s="2">
        <v>279</v>
      </c>
      <c r="F26" s="2">
        <v>221</v>
      </c>
      <c r="G26" s="2">
        <v>115</v>
      </c>
      <c r="H26" s="2">
        <v>236</v>
      </c>
      <c r="I26" s="2">
        <v>209</v>
      </c>
      <c r="J26" s="2">
        <v>291</v>
      </c>
      <c r="K26" s="2">
        <v>221</v>
      </c>
      <c r="L26" s="22">
        <v>170</v>
      </c>
      <c r="M26" s="22">
        <v>194</v>
      </c>
      <c r="N26" s="47">
        <f t="shared" si="4"/>
        <v>2606</v>
      </c>
    </row>
    <row r="27" spans="1:14" x14ac:dyDescent="0.25">
      <c r="A27" s="7" t="s">
        <v>88</v>
      </c>
      <c r="B27" s="2">
        <v>89</v>
      </c>
      <c r="C27" s="2">
        <v>95</v>
      </c>
      <c r="D27" s="2">
        <v>119</v>
      </c>
      <c r="E27" s="2">
        <v>122</v>
      </c>
      <c r="F27" s="2">
        <v>83</v>
      </c>
      <c r="G27" s="2">
        <v>34</v>
      </c>
      <c r="H27" s="2">
        <v>70</v>
      </c>
      <c r="I27" s="2">
        <v>88</v>
      </c>
      <c r="J27" s="2">
        <v>125</v>
      </c>
      <c r="K27" s="2">
        <v>80</v>
      </c>
      <c r="L27" s="22">
        <v>79</v>
      </c>
      <c r="M27" s="22">
        <v>82</v>
      </c>
      <c r="N27" s="47">
        <f t="shared" si="4"/>
        <v>1066</v>
      </c>
    </row>
    <row r="28" spans="1:14" x14ac:dyDescent="0.25">
      <c r="A28" s="7" t="s">
        <v>89</v>
      </c>
      <c r="B28" s="2">
        <v>9</v>
      </c>
      <c r="C28" s="2">
        <v>9</v>
      </c>
      <c r="D28" s="2">
        <v>20</v>
      </c>
      <c r="E28" s="2">
        <v>36</v>
      </c>
      <c r="F28" s="2">
        <v>21</v>
      </c>
      <c r="G28" s="2">
        <v>9</v>
      </c>
      <c r="H28" s="2">
        <v>11</v>
      </c>
      <c r="I28" s="2">
        <v>21</v>
      </c>
      <c r="J28" s="2">
        <v>35</v>
      </c>
      <c r="K28" s="2">
        <v>35</v>
      </c>
      <c r="L28" s="22">
        <v>4</v>
      </c>
      <c r="M28" s="22">
        <v>2</v>
      </c>
      <c r="N28" s="47">
        <f t="shared" si="4"/>
        <v>212</v>
      </c>
    </row>
    <row r="29" spans="1:14" x14ac:dyDescent="0.25">
      <c r="A29" s="10" t="s">
        <v>90</v>
      </c>
      <c r="B29" s="2">
        <v>98</v>
      </c>
      <c r="C29" s="2">
        <v>104</v>
      </c>
      <c r="D29" s="2">
        <v>139</v>
      </c>
      <c r="E29" s="2">
        <v>158</v>
      </c>
      <c r="F29" s="2">
        <v>104</v>
      </c>
      <c r="G29" s="2">
        <v>43</v>
      </c>
      <c r="H29" s="2">
        <v>81</v>
      </c>
      <c r="I29" s="2">
        <v>109</v>
      </c>
      <c r="J29" s="2">
        <v>160</v>
      </c>
      <c r="K29" s="2">
        <v>115</v>
      </c>
      <c r="L29" s="28">
        <v>83</v>
      </c>
      <c r="M29" s="28">
        <v>84</v>
      </c>
      <c r="N29" s="47">
        <f t="shared" si="4"/>
        <v>1278</v>
      </c>
    </row>
    <row r="30" spans="1:14" x14ac:dyDescent="0.25">
      <c r="A30" s="7" t="s">
        <v>91</v>
      </c>
      <c r="B30" s="2">
        <v>114</v>
      </c>
      <c r="C30" s="2">
        <v>93</v>
      </c>
      <c r="D30" s="2">
        <v>125</v>
      </c>
      <c r="E30" s="2">
        <v>128</v>
      </c>
      <c r="F30" s="2">
        <v>114</v>
      </c>
      <c r="G30" s="2">
        <v>91</v>
      </c>
      <c r="H30" s="2">
        <v>158</v>
      </c>
      <c r="I30" s="2">
        <v>84</v>
      </c>
      <c r="J30" s="2">
        <v>152</v>
      </c>
      <c r="K30" s="2">
        <v>106</v>
      </c>
      <c r="L30" s="22">
        <v>82</v>
      </c>
      <c r="M30" s="22">
        <v>103</v>
      </c>
      <c r="N30" s="47">
        <f t="shared" si="4"/>
        <v>1350</v>
      </c>
    </row>
    <row r="31" spans="1:14" x14ac:dyDescent="0.25">
      <c r="A31" s="7" t="s">
        <v>92</v>
      </c>
      <c r="B31" s="152">
        <f t="shared" ref="B31:K31" si="5">SUM(B29/(B29+B30))*100</f>
        <v>46.226415094339622</v>
      </c>
      <c r="C31" s="152">
        <f t="shared" si="5"/>
        <v>52.791878172588838</v>
      </c>
      <c r="D31" s="152">
        <f t="shared" si="5"/>
        <v>52.651515151515149</v>
      </c>
      <c r="E31" s="152">
        <f t="shared" si="5"/>
        <v>55.24475524475524</v>
      </c>
      <c r="F31" s="152">
        <f t="shared" si="5"/>
        <v>47.706422018348626</v>
      </c>
      <c r="G31" s="152">
        <f t="shared" si="5"/>
        <v>32.089552238805972</v>
      </c>
      <c r="H31" s="152">
        <f t="shared" si="5"/>
        <v>33.89121338912134</v>
      </c>
      <c r="I31" s="152">
        <f t="shared" si="5"/>
        <v>56.476683937823836</v>
      </c>
      <c r="J31" s="152">
        <f t="shared" si="5"/>
        <v>51.282051282051277</v>
      </c>
      <c r="K31" s="152">
        <f t="shared" si="5"/>
        <v>52.036199095022631</v>
      </c>
      <c r="L31" s="155">
        <v>50.3</v>
      </c>
      <c r="M31" s="155">
        <v>44.92</v>
      </c>
      <c r="N31" s="156">
        <f t="shared" ref="N31" si="6">SUM(N29/(N29+N30))*100</f>
        <v>48.630136986301373</v>
      </c>
    </row>
    <row r="32" spans="1:14" x14ac:dyDescent="0.25">
      <c r="A32" s="7" t="s">
        <v>93</v>
      </c>
      <c r="B32" s="152">
        <f t="shared" ref="B32:K32" si="7">SUM(B30/(B29+B30))*100</f>
        <v>53.773584905660378</v>
      </c>
      <c r="C32" s="152">
        <f t="shared" si="7"/>
        <v>47.208121827411169</v>
      </c>
      <c r="D32" s="152">
        <f t="shared" si="7"/>
        <v>47.348484848484851</v>
      </c>
      <c r="E32" s="152">
        <f t="shared" si="7"/>
        <v>44.755244755244753</v>
      </c>
      <c r="F32" s="152">
        <f t="shared" si="7"/>
        <v>52.293577981651374</v>
      </c>
      <c r="G32" s="152">
        <f t="shared" si="7"/>
        <v>67.910447761194021</v>
      </c>
      <c r="H32" s="152">
        <f t="shared" si="7"/>
        <v>66.108786610878653</v>
      </c>
      <c r="I32" s="152">
        <f t="shared" si="7"/>
        <v>43.523316062176164</v>
      </c>
      <c r="J32" s="152">
        <f t="shared" si="7"/>
        <v>48.717948717948715</v>
      </c>
      <c r="K32" s="152">
        <f t="shared" si="7"/>
        <v>47.963800904977376</v>
      </c>
      <c r="L32" s="155">
        <v>49.7</v>
      </c>
      <c r="M32" s="155">
        <v>55.08</v>
      </c>
      <c r="N32" s="156">
        <f t="shared" ref="N32" si="8">SUM(N30/(N29+N30))*100</f>
        <v>51.369863013698634</v>
      </c>
    </row>
    <row r="33" spans="1:14" x14ac:dyDescent="0.25">
      <c r="A33" s="34"/>
      <c r="B33" s="30"/>
      <c r="C33" s="5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x14ac:dyDescent="0.25">
      <c r="A34" s="21"/>
      <c r="B34" s="21"/>
      <c r="C34" s="5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5">
      <c r="A35" s="176" t="s">
        <v>99</v>
      </c>
      <c r="B35" s="166"/>
      <c r="C35" s="16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5">
      <c r="A36" s="7"/>
      <c r="B36" s="44" t="s">
        <v>73</v>
      </c>
      <c r="C36" s="44" t="s">
        <v>74</v>
      </c>
      <c r="D36" s="44" t="s">
        <v>75</v>
      </c>
      <c r="E36" s="7" t="s">
        <v>76</v>
      </c>
      <c r="F36" s="7" t="s">
        <v>77</v>
      </c>
      <c r="G36" s="7" t="s">
        <v>78</v>
      </c>
      <c r="H36" s="7" t="s">
        <v>79</v>
      </c>
      <c r="I36" s="7" t="s">
        <v>80</v>
      </c>
      <c r="J36" s="7" t="s">
        <v>81</v>
      </c>
      <c r="K36" s="7" t="s">
        <v>82</v>
      </c>
      <c r="L36" s="7" t="s">
        <v>83</v>
      </c>
      <c r="M36" s="7" t="s">
        <v>84</v>
      </c>
      <c r="N36" s="45" t="s">
        <v>33</v>
      </c>
    </row>
    <row r="37" spans="1:14" x14ac:dyDescent="0.25">
      <c r="A37" s="41" t="s">
        <v>44</v>
      </c>
      <c r="B37" s="2">
        <v>99</v>
      </c>
      <c r="C37" s="2">
        <v>109</v>
      </c>
      <c r="D37" s="2">
        <v>144</v>
      </c>
      <c r="E37" s="2">
        <v>162</v>
      </c>
      <c r="F37" s="2">
        <v>110</v>
      </c>
      <c r="G37" s="2">
        <v>43</v>
      </c>
      <c r="H37" s="2">
        <v>81</v>
      </c>
      <c r="I37" s="2">
        <v>121</v>
      </c>
      <c r="J37" s="2">
        <v>161</v>
      </c>
      <c r="K37" s="2">
        <v>115</v>
      </c>
      <c r="L37" s="48">
        <v>85</v>
      </c>
      <c r="M37" s="48">
        <v>95</v>
      </c>
      <c r="N37" s="53">
        <f>SUM(B37:M37)</f>
        <v>1325</v>
      </c>
    </row>
    <row r="38" spans="1:14" x14ac:dyDescent="0.25">
      <c r="A38" s="19" t="s">
        <v>100</v>
      </c>
      <c r="B38" s="2">
        <v>9</v>
      </c>
      <c r="C38" s="2">
        <v>10</v>
      </c>
      <c r="D38" s="2">
        <v>20</v>
      </c>
      <c r="E38" s="2">
        <v>38</v>
      </c>
      <c r="F38" s="2">
        <v>25</v>
      </c>
      <c r="G38" s="2">
        <v>9</v>
      </c>
      <c r="H38" s="2">
        <v>11</v>
      </c>
      <c r="I38" s="2">
        <v>22</v>
      </c>
      <c r="J38" s="2">
        <v>36</v>
      </c>
      <c r="K38" s="2">
        <v>33</v>
      </c>
      <c r="L38" s="46">
        <v>4</v>
      </c>
      <c r="M38" s="46">
        <v>8</v>
      </c>
      <c r="N38" s="53">
        <f>SUM(B38:M38)</f>
        <v>225</v>
      </c>
    </row>
    <row r="39" spans="1:14" x14ac:dyDescent="0.25">
      <c r="A39" s="19" t="s">
        <v>101</v>
      </c>
      <c r="B39" s="2">
        <v>90</v>
      </c>
      <c r="C39" s="2">
        <v>99</v>
      </c>
      <c r="D39" s="2">
        <v>124</v>
      </c>
      <c r="E39" s="2">
        <v>124</v>
      </c>
      <c r="F39" s="2">
        <v>85</v>
      </c>
      <c r="G39" s="2">
        <v>34</v>
      </c>
      <c r="H39" s="2">
        <v>70</v>
      </c>
      <c r="I39" s="2">
        <v>99</v>
      </c>
      <c r="J39" s="2">
        <v>125</v>
      </c>
      <c r="K39" s="2">
        <v>82</v>
      </c>
      <c r="L39" s="46">
        <v>81</v>
      </c>
      <c r="M39" s="46">
        <v>87</v>
      </c>
      <c r="N39" s="53">
        <f>SUM(B39:M39)</f>
        <v>1100</v>
      </c>
    </row>
    <row r="40" spans="1:14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x14ac:dyDescent="0.25">
      <c r="A42" s="165" t="s">
        <v>182</v>
      </c>
      <c r="B42" s="166"/>
      <c r="C42" s="166"/>
      <c r="D42" s="166"/>
      <c r="E42" s="106"/>
      <c r="F42" s="106"/>
      <c r="G42" s="21"/>
      <c r="H42" s="21"/>
      <c r="I42" s="21"/>
      <c r="J42" s="21"/>
      <c r="K42" s="21"/>
      <c r="L42" s="21"/>
      <c r="M42" s="21"/>
      <c r="N42" s="21"/>
    </row>
    <row r="43" spans="1:14" s="67" customFormat="1" ht="39" x14ac:dyDescent="0.25">
      <c r="A43" s="19" t="s">
        <v>102</v>
      </c>
      <c r="B43" s="19" t="s">
        <v>44</v>
      </c>
      <c r="C43" s="19" t="s">
        <v>50</v>
      </c>
      <c r="D43" s="19" t="s">
        <v>55</v>
      </c>
      <c r="E43" s="19" t="s">
        <v>103</v>
      </c>
      <c r="F43" s="19" t="s">
        <v>104</v>
      </c>
      <c r="G43" s="107"/>
      <c r="H43" s="107"/>
      <c r="I43" s="107"/>
      <c r="J43" s="107"/>
      <c r="K43" s="107"/>
      <c r="L43" s="107"/>
      <c r="M43" s="107"/>
      <c r="N43" s="107"/>
    </row>
    <row r="44" spans="1:14" ht="21.75" customHeight="1" x14ac:dyDescent="0.25">
      <c r="A44" s="108" t="s">
        <v>105</v>
      </c>
      <c r="B44" s="109">
        <v>0</v>
      </c>
      <c r="C44" s="109"/>
      <c r="D44" s="109"/>
      <c r="E44" s="109">
        <v>0</v>
      </c>
      <c r="F44" s="54"/>
      <c r="G44" s="21"/>
      <c r="H44" s="21"/>
      <c r="I44" s="21"/>
      <c r="J44" s="21"/>
      <c r="K44" s="21"/>
      <c r="L44" s="21"/>
      <c r="M44" s="21"/>
      <c r="N44" s="21"/>
    </row>
    <row r="45" spans="1:14" x14ac:dyDescent="0.25">
      <c r="A45" s="108" t="s">
        <v>106</v>
      </c>
      <c r="B45" s="136">
        <v>713</v>
      </c>
      <c r="C45" s="136">
        <v>31</v>
      </c>
      <c r="D45" s="136">
        <v>651</v>
      </c>
      <c r="E45" s="136">
        <v>31</v>
      </c>
      <c r="F45" s="54">
        <v>23</v>
      </c>
      <c r="G45" s="21"/>
      <c r="H45" s="21"/>
      <c r="I45" s="21"/>
      <c r="J45" s="21"/>
      <c r="K45" s="21"/>
      <c r="L45" s="21"/>
      <c r="M45" s="21"/>
      <c r="N45" s="21"/>
    </row>
    <row r="46" spans="1:14" x14ac:dyDescent="0.25">
      <c r="A46" s="56" t="s">
        <v>163</v>
      </c>
      <c r="B46" s="136">
        <v>515.02</v>
      </c>
      <c r="C46" s="109"/>
      <c r="D46" s="109"/>
      <c r="E46" s="109"/>
      <c r="F46" s="54"/>
      <c r="G46" s="21"/>
      <c r="H46" s="21"/>
      <c r="I46" s="21"/>
      <c r="J46" s="21"/>
      <c r="K46" s="21"/>
      <c r="L46" s="21"/>
      <c r="M46" s="21"/>
      <c r="N46" s="21"/>
    </row>
    <row r="47" spans="1:14" x14ac:dyDescent="0.25">
      <c r="A47" s="54" t="s">
        <v>107</v>
      </c>
      <c r="B47" s="109">
        <v>0</v>
      </c>
      <c r="C47" s="109"/>
      <c r="D47" s="109"/>
      <c r="E47" s="109">
        <v>0</v>
      </c>
      <c r="F47" s="54"/>
      <c r="G47" s="21"/>
      <c r="H47" s="21"/>
      <c r="I47" s="21"/>
      <c r="J47" s="21"/>
      <c r="K47" s="21"/>
      <c r="L47" s="21"/>
      <c r="M47" s="21"/>
      <c r="N47" s="21"/>
    </row>
    <row r="48" spans="1:14" x14ac:dyDescent="0.25">
      <c r="A48" s="54" t="s">
        <v>108</v>
      </c>
      <c r="B48" s="109"/>
      <c r="C48" s="109"/>
      <c r="D48" s="109"/>
      <c r="E48" s="109">
        <v>0</v>
      </c>
      <c r="F48" s="54"/>
      <c r="G48" s="21"/>
      <c r="H48" s="21"/>
      <c r="I48" s="21"/>
      <c r="J48" s="21"/>
      <c r="K48" s="21"/>
      <c r="L48" s="21"/>
      <c r="M48" s="21"/>
      <c r="N48" s="21"/>
    </row>
    <row r="49" spans="1:14" x14ac:dyDescent="0.25">
      <c r="A49" s="56" t="s">
        <v>109</v>
      </c>
      <c r="B49" s="57"/>
      <c r="C49" s="57"/>
      <c r="D49" s="57"/>
      <c r="E49" s="58">
        <v>0</v>
      </c>
      <c r="F49" s="52"/>
      <c r="G49" s="21"/>
      <c r="H49" s="21"/>
      <c r="I49" s="21"/>
      <c r="J49" s="21"/>
      <c r="K49" s="21"/>
      <c r="L49" s="21"/>
      <c r="M49" s="21"/>
      <c r="N49" s="21"/>
    </row>
    <row r="50" spans="1:14" x14ac:dyDescent="0.25">
      <c r="A50" s="55" t="s">
        <v>110</v>
      </c>
      <c r="B50" s="59">
        <v>1228.02</v>
      </c>
      <c r="C50" s="59"/>
      <c r="D50" s="59"/>
      <c r="E50" s="59"/>
      <c r="F50" s="60"/>
      <c r="G50" s="21"/>
      <c r="H50" s="21"/>
      <c r="I50" s="21"/>
      <c r="J50" s="21"/>
      <c r="K50" s="21"/>
      <c r="L50" s="21"/>
      <c r="M50" s="21"/>
      <c r="N50" s="21"/>
    </row>
    <row r="51" spans="1:14" x14ac:dyDescent="0.25">
      <c r="A51" s="54"/>
      <c r="B51" s="109"/>
      <c r="C51" s="110"/>
      <c r="D51" s="110"/>
      <c r="E51" s="109"/>
      <c r="F51" s="54"/>
      <c r="G51" s="21"/>
      <c r="H51" s="21"/>
      <c r="I51" s="21"/>
      <c r="J51" s="21"/>
      <c r="K51" s="21"/>
      <c r="L51" s="21"/>
      <c r="M51" s="21"/>
      <c r="N51" s="21"/>
    </row>
    <row r="52" spans="1:14" x14ac:dyDescent="0.25">
      <c r="A52" s="108" t="s">
        <v>111</v>
      </c>
      <c r="B52" s="111">
        <v>17</v>
      </c>
      <c r="C52" s="110"/>
      <c r="D52" s="110"/>
      <c r="E52" s="109">
        <v>0</v>
      </c>
      <c r="F52" s="54"/>
      <c r="G52" s="21"/>
      <c r="H52" s="21"/>
      <c r="I52" s="21"/>
      <c r="J52" s="21"/>
      <c r="K52" s="21"/>
      <c r="L52" s="21"/>
      <c r="M52" s="21"/>
      <c r="N52" s="21"/>
    </row>
    <row r="53" spans="1:14" x14ac:dyDescent="0.25">
      <c r="A53" s="108" t="s">
        <v>112</v>
      </c>
      <c r="B53" s="112">
        <v>1800</v>
      </c>
      <c r="C53" s="113"/>
      <c r="D53" s="113"/>
      <c r="E53" s="111"/>
      <c r="F53" s="54"/>
      <c r="G53" s="21"/>
      <c r="H53" s="21"/>
      <c r="I53" s="21"/>
      <c r="J53" s="21"/>
      <c r="K53" s="21"/>
      <c r="L53" s="21"/>
      <c r="M53" s="21"/>
      <c r="N53" s="21"/>
    </row>
    <row r="54" spans="1:14" ht="39.75" customHeight="1" x14ac:dyDescent="0.25">
      <c r="A54" s="114" t="s">
        <v>113</v>
      </c>
      <c r="B54" s="115">
        <v>335</v>
      </c>
      <c r="C54" s="113"/>
      <c r="D54" s="113"/>
      <c r="E54" s="111"/>
      <c r="F54" s="54"/>
      <c r="G54" s="21"/>
      <c r="H54" s="21"/>
      <c r="I54" s="21"/>
      <c r="J54" s="21"/>
      <c r="K54" s="21"/>
      <c r="L54" s="21"/>
      <c r="M54" s="21"/>
      <c r="N54" s="21"/>
    </row>
    <row r="55" spans="1:14" ht="48.75" customHeight="1" x14ac:dyDescent="0.25">
      <c r="A55" s="56" t="s">
        <v>114</v>
      </c>
      <c r="B55" s="58"/>
      <c r="C55" s="113"/>
      <c r="D55" s="113"/>
      <c r="E55" s="111"/>
      <c r="F55" s="54"/>
      <c r="G55" s="21"/>
      <c r="H55" s="21"/>
      <c r="I55" s="21"/>
      <c r="J55" s="21"/>
      <c r="K55" s="21"/>
      <c r="L55" s="21"/>
      <c r="M55" s="21"/>
      <c r="N55" s="21"/>
    </row>
    <row r="56" spans="1:14" x14ac:dyDescent="0.25">
      <c r="A56" s="61" t="s">
        <v>115</v>
      </c>
      <c r="B56" s="62">
        <f>SUM(B50:B55)</f>
        <v>3380.02</v>
      </c>
      <c r="C56" s="62">
        <f>SUM(C44:C55)</f>
        <v>31</v>
      </c>
      <c r="D56" s="62">
        <f>SUM(D44:D55)</f>
        <v>651</v>
      </c>
      <c r="E56" s="62">
        <f>SUM(E44:E55)</f>
        <v>31</v>
      </c>
      <c r="F56" s="61"/>
      <c r="G56" s="21"/>
      <c r="H56" s="21"/>
      <c r="I56" s="21"/>
      <c r="J56" s="21"/>
      <c r="K56" s="21"/>
      <c r="L56" s="21"/>
      <c r="M56" s="21"/>
      <c r="N56" s="21"/>
    </row>
    <row r="57" spans="1:14" x14ac:dyDescent="0.25">
      <c r="A57" s="63"/>
      <c r="B57" s="64"/>
      <c r="C57" s="64"/>
      <c r="D57" s="64"/>
      <c r="E57" s="64"/>
      <c r="F57" s="65"/>
      <c r="G57" s="21"/>
      <c r="H57" s="21"/>
      <c r="I57" s="21"/>
      <c r="J57" s="21"/>
      <c r="K57" s="21"/>
      <c r="L57" s="21"/>
      <c r="M57" s="21"/>
      <c r="N57" s="21"/>
    </row>
    <row r="58" spans="1:14" x14ac:dyDescent="0.25">
      <c r="A58" s="116"/>
      <c r="B58" s="106"/>
      <c r="C58" s="106"/>
      <c r="D58" s="106"/>
      <c r="E58" s="106"/>
      <c r="F58" s="106"/>
      <c r="G58" s="21"/>
      <c r="H58" s="21"/>
      <c r="I58" s="21"/>
      <c r="J58" s="21"/>
      <c r="K58" s="21"/>
      <c r="L58" s="21"/>
      <c r="M58" s="21"/>
      <c r="N58" s="21"/>
    </row>
    <row r="59" spans="1:14" x14ac:dyDescent="0.25">
      <c r="A59" s="165" t="s">
        <v>116</v>
      </c>
      <c r="B59" s="166"/>
      <c r="C59" s="106"/>
      <c r="D59" s="106"/>
      <c r="E59" s="106"/>
      <c r="F59" s="106"/>
      <c r="G59" s="21"/>
      <c r="H59" s="21"/>
      <c r="I59" s="21"/>
      <c r="J59" s="21"/>
      <c r="K59" s="21"/>
      <c r="L59" s="21"/>
      <c r="M59" s="21"/>
      <c r="N59" s="21"/>
    </row>
    <row r="60" spans="1:14" ht="26.25" x14ac:dyDescent="0.25">
      <c r="A60" s="114" t="s">
        <v>117</v>
      </c>
      <c r="B60" s="117">
        <v>966</v>
      </c>
      <c r="C60" s="106"/>
      <c r="D60" s="106"/>
      <c r="E60" s="106"/>
      <c r="F60" s="106"/>
      <c r="G60" s="21"/>
      <c r="H60" s="21"/>
      <c r="I60" s="21"/>
      <c r="J60" s="21"/>
      <c r="K60" s="21"/>
      <c r="L60" s="21"/>
      <c r="M60" s="21"/>
      <c r="N60" s="21"/>
    </row>
    <row r="61" spans="1:14" ht="26.25" x14ac:dyDescent="0.25">
      <c r="A61" s="114" t="s">
        <v>118</v>
      </c>
      <c r="B61" s="66">
        <v>0</v>
      </c>
      <c r="C61" s="106"/>
      <c r="D61" s="106"/>
      <c r="E61" s="106"/>
      <c r="F61" s="106"/>
      <c r="G61" s="21"/>
      <c r="H61" s="21"/>
      <c r="I61" s="21"/>
      <c r="J61" s="21"/>
      <c r="K61" s="21"/>
      <c r="L61" s="21"/>
      <c r="M61" s="21"/>
      <c r="N61" s="21"/>
    </row>
    <row r="62" spans="1:14" x14ac:dyDescent="0.25">
      <c r="A62" s="61" t="s">
        <v>119</v>
      </c>
      <c r="B62" s="62">
        <f>SUM(B60:B61)</f>
        <v>966</v>
      </c>
      <c r="C62" s="106"/>
      <c r="D62" s="106"/>
      <c r="E62" s="106"/>
      <c r="F62" s="106"/>
      <c r="G62" s="21"/>
      <c r="H62" s="21"/>
      <c r="I62" s="21"/>
      <c r="J62" s="21"/>
      <c r="K62" s="21"/>
      <c r="L62" s="21"/>
      <c r="M62" s="21"/>
      <c r="N62" s="21"/>
    </row>
  </sheetData>
  <mergeCells count="6">
    <mergeCell ref="A59:B59"/>
    <mergeCell ref="A1:D1"/>
    <mergeCell ref="A2:F2"/>
    <mergeCell ref="A22:F22"/>
    <mergeCell ref="A35:C35"/>
    <mergeCell ref="A42:D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N15" sqref="N15"/>
    </sheetView>
  </sheetViews>
  <sheetFormatPr defaultRowHeight="15" x14ac:dyDescent="0.25"/>
  <cols>
    <col min="15" max="15" width="11.7109375" customWidth="1"/>
  </cols>
  <sheetData>
    <row r="1" spans="1:14" x14ac:dyDescent="0.25">
      <c r="A1" s="177" t="s">
        <v>183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</row>
    <row r="2" spans="1:14" x14ac:dyDescent="0.25">
      <c r="A2" s="68"/>
      <c r="B2" s="69"/>
      <c r="C2" s="69"/>
      <c r="D2" s="69"/>
      <c r="E2" s="69"/>
      <c r="F2" s="70"/>
      <c r="G2" s="71"/>
      <c r="H2" s="71"/>
      <c r="I2" s="71"/>
      <c r="J2" s="71"/>
      <c r="K2" s="5"/>
      <c r="L2" s="5"/>
      <c r="M2" s="5"/>
      <c r="N2" s="2"/>
    </row>
    <row r="3" spans="1:14" x14ac:dyDescent="0.25">
      <c r="A3" s="72"/>
      <c r="B3" s="73">
        <v>42191</v>
      </c>
      <c r="C3" s="73">
        <v>42222</v>
      </c>
      <c r="D3" s="73">
        <v>42253</v>
      </c>
      <c r="E3" s="73">
        <v>42283</v>
      </c>
      <c r="F3" s="74">
        <v>42314</v>
      </c>
      <c r="G3" s="74">
        <v>42344</v>
      </c>
      <c r="H3" s="74">
        <v>42379</v>
      </c>
      <c r="I3" s="74">
        <v>42407</v>
      </c>
      <c r="J3" s="74">
        <v>42436</v>
      </c>
      <c r="K3" s="75">
        <v>42467</v>
      </c>
      <c r="L3" s="75">
        <v>42497</v>
      </c>
      <c r="M3" s="75">
        <v>42530</v>
      </c>
      <c r="N3" s="9" t="s">
        <v>120</v>
      </c>
    </row>
    <row r="4" spans="1:14" ht="51" x14ac:dyDescent="0.25">
      <c r="A4" s="76" t="s">
        <v>121</v>
      </c>
      <c r="B4" s="5">
        <v>0</v>
      </c>
      <c r="C4" s="5">
        <v>9</v>
      </c>
      <c r="D4" s="5">
        <v>25</v>
      </c>
      <c r="E4" s="5">
        <v>15</v>
      </c>
      <c r="F4" s="5">
        <v>3</v>
      </c>
      <c r="G4" s="5">
        <v>0</v>
      </c>
      <c r="H4" s="71">
        <v>12</v>
      </c>
      <c r="I4" s="71">
        <v>12</v>
      </c>
      <c r="J4" s="71">
        <v>10</v>
      </c>
      <c r="K4" s="5">
        <v>4</v>
      </c>
      <c r="L4" s="77">
        <v>3</v>
      </c>
      <c r="M4" s="78">
        <v>2</v>
      </c>
      <c r="N4" s="9">
        <f t="shared" ref="N4:N9" si="0">SUM(B4:M4)</f>
        <v>95</v>
      </c>
    </row>
    <row r="5" spans="1:14" ht="39" x14ac:dyDescent="0.25">
      <c r="A5" s="71" t="s">
        <v>122</v>
      </c>
      <c r="B5" s="5">
        <v>0</v>
      </c>
      <c r="C5" s="5">
        <v>116</v>
      </c>
      <c r="D5" s="5">
        <v>394</v>
      </c>
      <c r="E5" s="5">
        <v>270</v>
      </c>
      <c r="F5" s="5">
        <v>18</v>
      </c>
      <c r="G5" s="5">
        <v>0</v>
      </c>
      <c r="H5" s="71">
        <v>218</v>
      </c>
      <c r="I5" s="71">
        <v>217</v>
      </c>
      <c r="J5" s="71">
        <v>136</v>
      </c>
      <c r="K5" s="5">
        <v>55</v>
      </c>
      <c r="L5" s="79">
        <v>32</v>
      </c>
      <c r="M5" s="79">
        <v>24</v>
      </c>
      <c r="N5" s="9">
        <f t="shared" si="0"/>
        <v>1480</v>
      </c>
    </row>
    <row r="6" spans="1:14" ht="51" x14ac:dyDescent="0.25">
      <c r="A6" s="76" t="s">
        <v>123</v>
      </c>
      <c r="B6" s="5">
        <v>0</v>
      </c>
      <c r="C6" s="5">
        <v>9</v>
      </c>
      <c r="D6" s="5">
        <v>25</v>
      </c>
      <c r="E6" s="5">
        <v>15</v>
      </c>
      <c r="F6" s="5">
        <v>3</v>
      </c>
      <c r="G6" s="5">
        <v>0</v>
      </c>
      <c r="H6" s="71">
        <v>11</v>
      </c>
      <c r="I6" s="71">
        <v>12</v>
      </c>
      <c r="J6" s="71">
        <v>10</v>
      </c>
      <c r="K6" s="5">
        <v>4</v>
      </c>
      <c r="L6" s="79">
        <v>1</v>
      </c>
      <c r="M6" s="79">
        <v>0</v>
      </c>
      <c r="N6" s="80">
        <f t="shared" si="0"/>
        <v>90</v>
      </c>
    </row>
    <row r="7" spans="1:14" ht="51" x14ac:dyDescent="0.25">
      <c r="A7" s="76" t="s">
        <v>124</v>
      </c>
      <c r="B7" s="43">
        <v>0</v>
      </c>
      <c r="C7" s="43">
        <v>116</v>
      </c>
      <c r="D7" s="43">
        <v>394</v>
      </c>
      <c r="E7" s="43">
        <v>270</v>
      </c>
      <c r="F7" s="43">
        <v>18</v>
      </c>
      <c r="G7" s="43">
        <v>0</v>
      </c>
      <c r="H7" s="71">
        <v>198</v>
      </c>
      <c r="I7" s="71">
        <v>217</v>
      </c>
      <c r="J7" s="71">
        <v>136</v>
      </c>
      <c r="K7" s="5">
        <v>55</v>
      </c>
      <c r="L7" s="5">
        <v>7</v>
      </c>
      <c r="M7" s="5">
        <v>0</v>
      </c>
      <c r="N7" s="81">
        <f t="shared" si="0"/>
        <v>1411</v>
      </c>
    </row>
    <row r="8" spans="1:14" ht="38.25" x14ac:dyDescent="0.25">
      <c r="A8" s="76" t="s">
        <v>125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71">
        <v>1</v>
      </c>
      <c r="I8" s="71">
        <v>0</v>
      </c>
      <c r="J8" s="71">
        <v>0</v>
      </c>
      <c r="K8" s="5">
        <v>0</v>
      </c>
      <c r="L8" s="79">
        <v>2</v>
      </c>
      <c r="M8" s="79">
        <v>2</v>
      </c>
      <c r="N8" s="81">
        <f t="shared" si="0"/>
        <v>5</v>
      </c>
    </row>
    <row r="9" spans="1:14" ht="51" x14ac:dyDescent="0.25">
      <c r="A9" s="76" t="s">
        <v>126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71">
        <v>20</v>
      </c>
      <c r="I9" s="71">
        <v>0</v>
      </c>
      <c r="J9" s="71">
        <v>0</v>
      </c>
      <c r="K9" s="5">
        <v>0</v>
      </c>
      <c r="L9" s="79">
        <v>25</v>
      </c>
      <c r="M9" s="79">
        <v>24</v>
      </c>
      <c r="N9" s="80">
        <f t="shared" si="0"/>
        <v>69</v>
      </c>
    </row>
    <row r="10" spans="1:14" ht="25.5" x14ac:dyDescent="0.25">
      <c r="A10" s="76" t="s">
        <v>127</v>
      </c>
      <c r="B10" s="5">
        <v>0</v>
      </c>
      <c r="C10" s="5">
        <v>0</v>
      </c>
      <c r="D10" s="5">
        <v>0</v>
      </c>
      <c r="E10" s="11">
        <v>0</v>
      </c>
      <c r="F10" s="11">
        <v>0</v>
      </c>
      <c r="G10" s="11">
        <v>0</v>
      </c>
      <c r="H10" s="71">
        <v>0</v>
      </c>
      <c r="I10" s="71">
        <v>0</v>
      </c>
      <c r="J10" s="71">
        <v>0</v>
      </c>
      <c r="K10" s="5">
        <v>0</v>
      </c>
      <c r="L10" s="79">
        <v>0</v>
      </c>
      <c r="M10" s="79">
        <v>0</v>
      </c>
      <c r="N10" s="9">
        <v>0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G50" sqref="G50"/>
    </sheetView>
  </sheetViews>
  <sheetFormatPr defaultRowHeight="15" x14ac:dyDescent="0.25"/>
  <cols>
    <col min="1" max="1" width="21.140625" customWidth="1"/>
    <col min="2" max="2" width="9.140625" customWidth="1"/>
    <col min="3" max="3" width="10.42578125" customWidth="1"/>
    <col min="4" max="4" width="13" customWidth="1"/>
    <col min="13" max="13" width="10.140625" bestFit="1" customWidth="1"/>
  </cols>
  <sheetData>
    <row r="1" spans="1:14" x14ac:dyDescent="0.25">
      <c r="A1" s="165" t="s">
        <v>184</v>
      </c>
      <c r="B1" s="166"/>
      <c r="C1" s="166"/>
      <c r="D1" s="166"/>
      <c r="E1" s="166"/>
      <c r="F1" s="166"/>
      <c r="G1" s="166"/>
      <c r="H1" s="166"/>
      <c r="I1" s="21"/>
      <c r="J1" s="21"/>
      <c r="K1" s="21"/>
      <c r="L1" s="118"/>
    </row>
    <row r="2" spans="1:14" x14ac:dyDescent="0.25">
      <c r="A2" s="7" t="s">
        <v>128</v>
      </c>
      <c r="B2" s="12" t="s">
        <v>129</v>
      </c>
      <c r="C2" s="12" t="s">
        <v>130</v>
      </c>
      <c r="D2" s="12" t="s">
        <v>131</v>
      </c>
      <c r="E2" s="12" t="s">
        <v>132</v>
      </c>
      <c r="F2" s="82" t="s">
        <v>133</v>
      </c>
      <c r="G2" s="83" t="s">
        <v>134</v>
      </c>
      <c r="H2" s="83" t="s">
        <v>135</v>
      </c>
      <c r="I2" s="7" t="s">
        <v>61</v>
      </c>
      <c r="J2" s="7" t="s">
        <v>17</v>
      </c>
      <c r="K2" s="7" t="s">
        <v>18</v>
      </c>
      <c r="L2" s="84" t="s">
        <v>19</v>
      </c>
      <c r="M2" s="10" t="s">
        <v>161</v>
      </c>
      <c r="N2" s="10" t="s">
        <v>175</v>
      </c>
    </row>
    <row r="3" spans="1:14" x14ac:dyDescent="0.25">
      <c r="A3" s="7" t="s">
        <v>136</v>
      </c>
      <c r="B3" s="119">
        <v>3315</v>
      </c>
      <c r="C3" s="119">
        <v>3132</v>
      </c>
      <c r="D3" s="119">
        <v>2447</v>
      </c>
      <c r="E3" s="119">
        <v>2499</v>
      </c>
      <c r="F3" s="120">
        <v>2067</v>
      </c>
      <c r="G3" s="119">
        <v>1831</v>
      </c>
      <c r="H3" s="85">
        <v>2124</v>
      </c>
      <c r="I3" s="119">
        <v>2275</v>
      </c>
      <c r="J3" s="86">
        <v>1466</v>
      </c>
      <c r="K3" s="86">
        <v>1578</v>
      </c>
      <c r="L3" s="118">
        <v>1439</v>
      </c>
      <c r="M3" s="86">
        <v>1301</v>
      </c>
      <c r="N3" s="86">
        <v>1095</v>
      </c>
    </row>
    <row r="4" spans="1:14" x14ac:dyDescent="0.25">
      <c r="A4" s="7" t="s">
        <v>137</v>
      </c>
      <c r="B4" s="119">
        <v>1350</v>
      </c>
      <c r="C4" s="119">
        <v>867</v>
      </c>
      <c r="D4" s="119">
        <v>685</v>
      </c>
      <c r="E4" s="119">
        <v>954</v>
      </c>
      <c r="F4" s="120">
        <v>490</v>
      </c>
      <c r="G4" s="22">
        <v>375</v>
      </c>
      <c r="H4" s="121">
        <v>1448</v>
      </c>
      <c r="I4" s="119">
        <v>1144</v>
      </c>
      <c r="J4" s="118">
        <v>865</v>
      </c>
      <c r="K4" s="118">
        <v>434</v>
      </c>
      <c r="L4" s="118">
        <v>362</v>
      </c>
      <c r="M4" s="139">
        <v>13</v>
      </c>
      <c r="N4" s="139">
        <v>6</v>
      </c>
    </row>
    <row r="5" spans="1:14" x14ac:dyDescent="0.25">
      <c r="A5" s="7" t="s">
        <v>138</v>
      </c>
      <c r="B5" s="22">
        <v>43</v>
      </c>
      <c r="C5" s="22">
        <v>15</v>
      </c>
      <c r="D5" s="22">
        <v>77</v>
      </c>
      <c r="E5" s="22">
        <v>9</v>
      </c>
      <c r="F5" s="28">
        <v>6</v>
      </c>
      <c r="G5" s="22">
        <v>2</v>
      </c>
      <c r="H5" s="22">
        <v>1</v>
      </c>
      <c r="I5" s="22">
        <v>2</v>
      </c>
      <c r="J5" s="28">
        <v>0</v>
      </c>
      <c r="K5" s="28">
        <v>51</v>
      </c>
      <c r="L5" s="118">
        <v>0</v>
      </c>
      <c r="M5" s="140">
        <v>1</v>
      </c>
      <c r="N5" s="140">
        <v>0</v>
      </c>
    </row>
    <row r="6" spans="1:14" x14ac:dyDescent="0.25">
      <c r="A6" s="7" t="s">
        <v>139</v>
      </c>
      <c r="B6" s="22">
        <v>174</v>
      </c>
      <c r="C6" s="22">
        <v>91</v>
      </c>
      <c r="D6" s="22">
        <v>158</v>
      </c>
      <c r="E6" s="22">
        <v>61</v>
      </c>
      <c r="F6" s="28">
        <v>58</v>
      </c>
      <c r="G6" s="22">
        <v>34</v>
      </c>
      <c r="H6" s="22">
        <v>20</v>
      </c>
      <c r="I6" s="22">
        <v>12</v>
      </c>
      <c r="J6" s="28">
        <v>14</v>
      </c>
      <c r="K6" s="28">
        <v>20</v>
      </c>
      <c r="L6" s="118">
        <v>20</v>
      </c>
      <c r="M6" s="140">
        <v>32</v>
      </c>
      <c r="N6" s="140">
        <v>31</v>
      </c>
    </row>
    <row r="7" spans="1:14" x14ac:dyDescent="0.25">
      <c r="A7" s="7" t="s">
        <v>140</v>
      </c>
      <c r="B7" s="22"/>
      <c r="C7" s="22"/>
      <c r="D7" s="22"/>
      <c r="E7" s="22"/>
      <c r="F7" s="28"/>
      <c r="G7" s="22"/>
      <c r="H7" s="22"/>
      <c r="I7" s="22"/>
      <c r="J7" s="28">
        <v>0</v>
      </c>
      <c r="K7" s="28">
        <v>0</v>
      </c>
      <c r="L7" s="118">
        <v>8</v>
      </c>
      <c r="M7" s="140">
        <v>0</v>
      </c>
      <c r="N7" s="140">
        <v>0</v>
      </c>
    </row>
    <row r="8" spans="1:14" x14ac:dyDescent="0.25">
      <c r="A8" s="7" t="s">
        <v>141</v>
      </c>
      <c r="B8" s="22">
        <v>2</v>
      </c>
      <c r="C8" s="22">
        <v>1</v>
      </c>
      <c r="D8" s="22"/>
      <c r="E8" s="22">
        <v>3</v>
      </c>
      <c r="F8" s="28"/>
      <c r="G8" s="22"/>
      <c r="H8" s="22"/>
      <c r="I8" s="22"/>
      <c r="J8" s="28">
        <v>0</v>
      </c>
      <c r="K8" s="28">
        <v>0</v>
      </c>
      <c r="L8" s="118">
        <v>0</v>
      </c>
      <c r="M8" s="140">
        <v>0</v>
      </c>
      <c r="N8" s="140">
        <v>0</v>
      </c>
    </row>
    <row r="9" spans="1:14" x14ac:dyDescent="0.25">
      <c r="A9" s="7" t="s">
        <v>142</v>
      </c>
      <c r="B9" s="22">
        <v>42</v>
      </c>
      <c r="C9" s="22">
        <v>36</v>
      </c>
      <c r="D9" s="22">
        <v>17</v>
      </c>
      <c r="E9" s="22">
        <v>39</v>
      </c>
      <c r="F9" s="28">
        <v>17</v>
      </c>
      <c r="G9" s="22">
        <v>13</v>
      </c>
      <c r="H9" s="22">
        <v>5</v>
      </c>
      <c r="I9" s="22">
        <v>104</v>
      </c>
      <c r="J9" s="28">
        <v>18</v>
      </c>
      <c r="K9" s="28">
        <v>37</v>
      </c>
      <c r="L9" s="118">
        <v>15</v>
      </c>
      <c r="M9" s="140">
        <v>11</v>
      </c>
      <c r="N9" s="140">
        <v>2</v>
      </c>
    </row>
    <row r="10" spans="1:14" x14ac:dyDescent="0.25">
      <c r="A10" s="22"/>
      <c r="B10" s="22"/>
      <c r="C10" s="22"/>
      <c r="D10" s="22"/>
      <c r="E10" s="22"/>
      <c r="F10" s="28"/>
      <c r="G10" s="22"/>
      <c r="H10" s="22"/>
      <c r="I10" s="22"/>
      <c r="J10" s="28"/>
      <c r="K10" s="28"/>
      <c r="L10" s="118"/>
      <c r="M10" s="140"/>
      <c r="N10" s="140"/>
    </row>
    <row r="11" spans="1:14" x14ac:dyDescent="0.25">
      <c r="A11" s="7" t="s">
        <v>44</v>
      </c>
      <c r="B11" s="119">
        <f>SUM(B3:B10)</f>
        <v>4926</v>
      </c>
      <c r="C11" s="120">
        <f>SUM(C3:C10)</f>
        <v>4142</v>
      </c>
      <c r="D11" s="119">
        <f>SUM(D3:D10)</f>
        <v>3384</v>
      </c>
      <c r="E11" s="119">
        <v>3565</v>
      </c>
      <c r="F11" s="120">
        <f t="shared" ref="F11:J11" si="0">SUM(F3:F9)</f>
        <v>2638</v>
      </c>
      <c r="G11" s="119">
        <f t="shared" si="0"/>
        <v>2255</v>
      </c>
      <c r="H11" s="120">
        <f t="shared" si="0"/>
        <v>3598</v>
      </c>
      <c r="I11" s="119">
        <f t="shared" si="0"/>
        <v>3537</v>
      </c>
      <c r="J11" s="120">
        <f t="shared" si="0"/>
        <v>2363</v>
      </c>
      <c r="K11" s="120">
        <f>SUM(K3:K9)</f>
        <v>2120</v>
      </c>
      <c r="L11" s="118">
        <f>SUM(L3:L9)</f>
        <v>1844</v>
      </c>
      <c r="M11" s="139">
        <f>SUM(M3:M9)</f>
        <v>1358</v>
      </c>
      <c r="N11" s="139">
        <f>SUM(N3:N9)</f>
        <v>1134</v>
      </c>
    </row>
    <row r="12" spans="1:14" ht="25.5" x14ac:dyDescent="0.25">
      <c r="A12" s="87" t="s">
        <v>143</v>
      </c>
      <c r="B12" s="122">
        <v>-5.7000000000000002E-2</v>
      </c>
      <c r="C12" s="122">
        <v>-0.159</v>
      </c>
      <c r="D12" s="122">
        <v>-0.183</v>
      </c>
      <c r="E12" s="123">
        <v>5.2999999999999998E-4</v>
      </c>
      <c r="F12" s="124">
        <v>-0.26</v>
      </c>
      <c r="G12" s="125">
        <f>(G11-F11)/ABS(F11)</f>
        <v>-0.14518574677786203</v>
      </c>
      <c r="H12" s="126">
        <v>0.6</v>
      </c>
      <c r="I12" s="124">
        <v>-1.7000000000000001E-2</v>
      </c>
      <c r="J12" s="124">
        <v>-0.33100000000000002</v>
      </c>
      <c r="K12" s="124">
        <v>-0.10299999999999999</v>
      </c>
      <c r="L12" s="124">
        <v>-0.13</v>
      </c>
      <c r="M12" s="144">
        <v>-0.26400000000000001</v>
      </c>
      <c r="N12" s="144">
        <v>-0.16500000000000001</v>
      </c>
    </row>
    <row r="13" spans="1:14" ht="25.5" x14ac:dyDescent="0.25">
      <c r="A13" s="87" t="s">
        <v>144</v>
      </c>
      <c r="B13" s="28">
        <v>369</v>
      </c>
      <c r="C13" s="28">
        <v>717</v>
      </c>
      <c r="D13" s="120">
        <v>1012</v>
      </c>
      <c r="E13" s="120">
        <v>1606</v>
      </c>
      <c r="F13" s="120">
        <v>1280</v>
      </c>
      <c r="G13" s="120">
        <v>1057</v>
      </c>
      <c r="H13" s="28">
        <v>736</v>
      </c>
      <c r="I13" s="11">
        <v>454</v>
      </c>
      <c r="J13" s="11">
        <v>939</v>
      </c>
      <c r="K13" s="11">
        <v>427</v>
      </c>
      <c r="L13" s="11">
        <v>189</v>
      </c>
      <c r="M13" s="11">
        <v>907</v>
      </c>
      <c r="N13" s="11">
        <v>479</v>
      </c>
    </row>
    <row r="14" spans="1:14" ht="25.5" x14ac:dyDescent="0.25">
      <c r="A14" s="87" t="s">
        <v>145</v>
      </c>
      <c r="B14" s="120">
        <v>2487</v>
      </c>
      <c r="C14" s="120">
        <v>2050</v>
      </c>
      <c r="D14" s="127">
        <v>2334</v>
      </c>
      <c r="E14" s="120">
        <v>2026</v>
      </c>
      <c r="F14" s="120">
        <v>2962</v>
      </c>
      <c r="G14" s="120">
        <v>1217</v>
      </c>
      <c r="H14" s="120">
        <v>1928</v>
      </c>
      <c r="I14" s="88" t="s">
        <v>146</v>
      </c>
      <c r="J14" s="89">
        <v>1697</v>
      </c>
      <c r="K14" s="89">
        <v>1636</v>
      </c>
      <c r="L14" s="89">
        <v>1339</v>
      </c>
      <c r="M14" s="89">
        <v>725</v>
      </c>
      <c r="N14" s="89">
        <v>715</v>
      </c>
    </row>
    <row r="15" spans="1:14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4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4" ht="15" customHeight="1" x14ac:dyDescent="0.25">
      <c r="A17" s="180" t="s">
        <v>164</v>
      </c>
      <c r="B17" s="181"/>
      <c r="C17" s="181"/>
      <c r="D17" s="181"/>
      <c r="E17" s="181"/>
      <c r="F17" s="107"/>
      <c r="G17" s="180" t="s">
        <v>164</v>
      </c>
      <c r="H17" s="181"/>
      <c r="I17" s="181"/>
      <c r="J17" s="181"/>
      <c r="K17" s="181"/>
      <c r="L17" s="21"/>
    </row>
    <row r="18" spans="1:14" ht="39" x14ac:dyDescent="0.25">
      <c r="A18" s="19"/>
      <c r="B18" s="102" t="s">
        <v>188</v>
      </c>
      <c r="C18" s="19" t="s">
        <v>187</v>
      </c>
      <c r="D18" s="19" t="s">
        <v>186</v>
      </c>
      <c r="E18" s="19" t="s">
        <v>185</v>
      </c>
      <c r="F18" s="107"/>
      <c r="G18" s="19"/>
      <c r="H18" s="102" t="s">
        <v>147</v>
      </c>
      <c r="I18" s="19" t="s">
        <v>167</v>
      </c>
      <c r="J18" s="19" t="s">
        <v>169</v>
      </c>
      <c r="K18" s="19" t="s">
        <v>168</v>
      </c>
      <c r="L18" s="21"/>
    </row>
    <row r="19" spans="1:14" ht="51.75" x14ac:dyDescent="0.25">
      <c r="A19" s="41" t="s">
        <v>136</v>
      </c>
      <c r="B19" s="141">
        <v>207625</v>
      </c>
      <c r="C19" s="86">
        <v>1095</v>
      </c>
      <c r="D19" s="145" t="s">
        <v>190</v>
      </c>
      <c r="E19" s="141">
        <v>200036</v>
      </c>
      <c r="F19" s="107"/>
      <c r="G19" s="19" t="s">
        <v>136</v>
      </c>
      <c r="H19" s="139">
        <v>220614</v>
      </c>
      <c r="I19" s="86">
        <v>1301</v>
      </c>
      <c r="J19" s="145" t="s">
        <v>170</v>
      </c>
      <c r="K19" s="141">
        <v>207625</v>
      </c>
      <c r="L19" s="21"/>
    </row>
    <row r="20" spans="1:14" ht="26.25" x14ac:dyDescent="0.25">
      <c r="A20" s="41" t="s">
        <v>137</v>
      </c>
      <c r="B20" s="139">
        <v>109847</v>
      </c>
      <c r="C20" s="142">
        <v>6</v>
      </c>
      <c r="D20" s="139">
        <v>7</v>
      </c>
      <c r="E20" s="139">
        <v>109846</v>
      </c>
      <c r="F20" s="107"/>
      <c r="G20" s="19" t="s">
        <v>137</v>
      </c>
      <c r="H20" s="139">
        <v>109834</v>
      </c>
      <c r="I20" s="142">
        <v>13</v>
      </c>
      <c r="J20" s="139">
        <v>0</v>
      </c>
      <c r="K20" s="139">
        <v>109847</v>
      </c>
      <c r="L20" s="21"/>
    </row>
    <row r="21" spans="1:14" ht="26.25" x14ac:dyDescent="0.25">
      <c r="A21" s="41" t="s">
        <v>148</v>
      </c>
      <c r="B21" s="139">
        <v>223</v>
      </c>
      <c r="C21" s="140">
        <v>0</v>
      </c>
      <c r="D21" s="140">
        <v>0</v>
      </c>
      <c r="E21" s="139">
        <v>223</v>
      </c>
      <c r="F21" s="107"/>
      <c r="G21" s="19" t="s">
        <v>148</v>
      </c>
      <c r="H21" s="140">
        <v>223</v>
      </c>
      <c r="I21" s="140">
        <v>0</v>
      </c>
      <c r="J21" s="140">
        <v>0</v>
      </c>
      <c r="K21" s="139">
        <v>223</v>
      </c>
      <c r="L21" s="21"/>
    </row>
    <row r="22" spans="1:14" x14ac:dyDescent="0.25">
      <c r="A22" s="41" t="s">
        <v>138</v>
      </c>
      <c r="B22" s="139">
        <v>1464</v>
      </c>
      <c r="C22" s="140">
        <v>0</v>
      </c>
      <c r="D22" s="140">
        <v>0</v>
      </c>
      <c r="E22" s="139">
        <v>1464</v>
      </c>
      <c r="F22" s="107"/>
      <c r="G22" s="19" t="s">
        <v>138</v>
      </c>
      <c r="H22" s="139">
        <v>1463</v>
      </c>
      <c r="I22" s="140">
        <v>1</v>
      </c>
      <c r="J22" s="140">
        <v>0</v>
      </c>
      <c r="K22" s="139">
        <v>1464</v>
      </c>
      <c r="L22" s="21"/>
    </row>
    <row r="23" spans="1:14" ht="51.75" x14ac:dyDescent="0.25">
      <c r="A23" s="41" t="s">
        <v>139</v>
      </c>
      <c r="B23" s="139">
        <v>1651</v>
      </c>
      <c r="C23" s="140">
        <v>31</v>
      </c>
      <c r="D23" s="146">
        <v>31</v>
      </c>
      <c r="E23" s="139">
        <v>1651</v>
      </c>
      <c r="F23" s="107"/>
      <c r="G23" s="19" t="s">
        <v>139</v>
      </c>
      <c r="H23" s="139">
        <v>2353</v>
      </c>
      <c r="I23" s="140">
        <v>32</v>
      </c>
      <c r="J23" s="146" t="s">
        <v>171</v>
      </c>
      <c r="K23" s="139">
        <v>1651</v>
      </c>
      <c r="L23" s="21"/>
    </row>
    <row r="24" spans="1:14" ht="26.25" x14ac:dyDescent="0.25">
      <c r="A24" s="41" t="s">
        <v>140</v>
      </c>
      <c r="B24" s="139">
        <v>103</v>
      </c>
      <c r="C24" s="140">
        <v>0</v>
      </c>
      <c r="D24" s="140">
        <v>0</v>
      </c>
      <c r="E24" s="139">
        <v>103</v>
      </c>
      <c r="F24" s="107"/>
      <c r="G24" s="19" t="s">
        <v>140</v>
      </c>
      <c r="H24" s="140">
        <v>103</v>
      </c>
      <c r="I24" s="140">
        <v>0</v>
      </c>
      <c r="J24" s="140">
        <v>0</v>
      </c>
      <c r="K24" s="139">
        <v>103</v>
      </c>
      <c r="L24" s="21"/>
    </row>
    <row r="25" spans="1:14" x14ac:dyDescent="0.25">
      <c r="A25" s="41" t="s">
        <v>141</v>
      </c>
      <c r="B25" s="139">
        <v>30</v>
      </c>
      <c r="C25" s="140">
        <v>0</v>
      </c>
      <c r="D25" s="140">
        <v>0</v>
      </c>
      <c r="E25" s="139">
        <v>30</v>
      </c>
      <c r="F25" s="107"/>
      <c r="G25" s="19" t="s">
        <v>141</v>
      </c>
      <c r="H25" s="140">
        <v>30</v>
      </c>
      <c r="I25" s="140">
        <v>0</v>
      </c>
      <c r="J25" s="140">
        <v>0</v>
      </c>
      <c r="K25" s="139">
        <v>30</v>
      </c>
      <c r="L25" s="21"/>
    </row>
    <row r="26" spans="1:14" x14ac:dyDescent="0.25">
      <c r="A26" s="41" t="s">
        <v>142</v>
      </c>
      <c r="B26" s="139">
        <v>350</v>
      </c>
      <c r="C26" s="140">
        <v>2</v>
      </c>
      <c r="D26" s="140">
        <v>0</v>
      </c>
      <c r="E26" s="139">
        <v>352</v>
      </c>
      <c r="F26" s="107"/>
      <c r="G26" s="19" t="s">
        <v>142</v>
      </c>
      <c r="H26" s="140">
        <v>355</v>
      </c>
      <c r="I26" s="140">
        <v>11</v>
      </c>
      <c r="J26" s="140">
        <v>16</v>
      </c>
      <c r="K26" s="139">
        <v>350</v>
      </c>
      <c r="L26" s="21"/>
    </row>
    <row r="27" spans="1:14" x14ac:dyDescent="0.25">
      <c r="A27" s="41" t="s">
        <v>120</v>
      </c>
      <c r="B27" s="139">
        <f>SUM(B19:B26)</f>
        <v>321293</v>
      </c>
      <c r="C27" s="139">
        <f>SUM(C19:C26)</f>
        <v>1134</v>
      </c>
      <c r="D27" s="139">
        <v>8722</v>
      </c>
      <c r="E27" s="143">
        <f>SUM(E19:E26)</f>
        <v>313705</v>
      </c>
      <c r="F27" s="107"/>
      <c r="G27" s="41" t="s">
        <v>120</v>
      </c>
      <c r="H27" s="139">
        <f>SUM(H19:H26)</f>
        <v>334975</v>
      </c>
      <c r="I27" s="139">
        <f>SUM(I19:I26)</f>
        <v>1358</v>
      </c>
      <c r="J27" s="139">
        <f>SUM(J19:J26)</f>
        <v>16</v>
      </c>
      <c r="K27" s="143">
        <f>SUM(K19:K26)</f>
        <v>321293</v>
      </c>
      <c r="L27" s="21"/>
    </row>
    <row r="28" spans="1:14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4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4" x14ac:dyDescent="0.25">
      <c r="A30" s="1" t="s">
        <v>149</v>
      </c>
      <c r="B30" s="21"/>
      <c r="C30" s="21"/>
      <c r="D30" s="21"/>
      <c r="E30" s="21"/>
      <c r="F30" s="21"/>
      <c r="G30" s="21"/>
      <c r="H30" s="128"/>
      <c r="I30" s="21"/>
      <c r="J30" s="21"/>
      <c r="K30" s="21"/>
      <c r="L30" s="21"/>
    </row>
    <row r="31" spans="1:14" x14ac:dyDescent="0.25">
      <c r="A31" s="7"/>
      <c r="B31" s="90">
        <v>38138</v>
      </c>
      <c r="C31" s="90">
        <v>38503</v>
      </c>
      <c r="D31" s="90">
        <v>38868</v>
      </c>
      <c r="E31" s="90">
        <v>39233</v>
      </c>
      <c r="F31" s="91">
        <v>39599</v>
      </c>
      <c r="G31" s="92">
        <v>39994</v>
      </c>
      <c r="H31" s="92">
        <v>40359</v>
      </c>
      <c r="I31" s="92">
        <v>40724</v>
      </c>
      <c r="J31" s="92">
        <v>41090</v>
      </c>
      <c r="K31" s="92">
        <v>41455</v>
      </c>
      <c r="L31" s="92">
        <v>41820</v>
      </c>
      <c r="M31" s="138">
        <v>42185</v>
      </c>
      <c r="N31" s="138">
        <v>42551</v>
      </c>
    </row>
    <row r="32" spans="1:14" x14ac:dyDescent="0.25">
      <c r="A32" s="7" t="s">
        <v>150</v>
      </c>
      <c r="B32" s="119">
        <v>7182</v>
      </c>
      <c r="C32" s="119">
        <v>7457</v>
      </c>
      <c r="D32" s="119">
        <v>7325</v>
      </c>
      <c r="E32" s="119">
        <v>7618</v>
      </c>
      <c r="F32" s="120">
        <v>7983</v>
      </c>
      <c r="G32" s="119">
        <v>8454</v>
      </c>
      <c r="H32" s="93">
        <v>8715</v>
      </c>
      <c r="I32" s="119">
        <v>8904</v>
      </c>
      <c r="J32" s="119">
        <v>10080</v>
      </c>
      <c r="K32" s="119">
        <v>10134</v>
      </c>
      <c r="L32" s="119">
        <v>10219</v>
      </c>
      <c r="M32" s="119">
        <v>10324</v>
      </c>
      <c r="N32" s="119">
        <v>10001</v>
      </c>
    </row>
    <row r="33" spans="1:14" x14ac:dyDescent="0.25">
      <c r="A33" s="7" t="s">
        <v>151</v>
      </c>
      <c r="B33" s="119">
        <v>2386</v>
      </c>
      <c r="C33" s="119">
        <v>2632</v>
      </c>
      <c r="D33" s="119">
        <v>2344</v>
      </c>
      <c r="E33" s="93">
        <v>2434</v>
      </c>
      <c r="F33" s="94">
        <v>2531</v>
      </c>
      <c r="G33" s="119">
        <v>2333</v>
      </c>
      <c r="H33" s="95">
        <v>2043</v>
      </c>
      <c r="I33" s="119">
        <v>2045</v>
      </c>
      <c r="J33" s="119">
        <v>2196</v>
      </c>
      <c r="K33" s="119">
        <v>2205</v>
      </c>
      <c r="L33" s="119">
        <v>2228</v>
      </c>
      <c r="M33" s="93">
        <v>2213</v>
      </c>
      <c r="N33" s="119">
        <v>2183</v>
      </c>
    </row>
    <row r="34" spans="1:14" x14ac:dyDescent="0.25">
      <c r="A34" s="7" t="s">
        <v>152</v>
      </c>
      <c r="B34" s="22">
        <v>33.22</v>
      </c>
      <c r="C34" s="22">
        <v>35.299999999999997</v>
      </c>
      <c r="D34" s="22">
        <v>32</v>
      </c>
      <c r="E34" s="22">
        <v>31.95</v>
      </c>
      <c r="F34" s="28">
        <v>31.7</v>
      </c>
      <c r="G34" s="22">
        <v>27.6</v>
      </c>
      <c r="H34" s="96">
        <v>23.44</v>
      </c>
      <c r="I34" s="22">
        <v>22.97</v>
      </c>
      <c r="J34" s="22">
        <v>21.79</v>
      </c>
      <c r="K34" s="22">
        <v>21.76</v>
      </c>
      <c r="L34" s="22">
        <v>21.8</v>
      </c>
      <c r="M34" s="155">
        <v>21.44</v>
      </c>
      <c r="N34" s="155">
        <v>21.83</v>
      </c>
    </row>
    <row r="35" spans="1:14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4" ht="15.75" thickBo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4" ht="16.5" thickTop="1" thickBot="1" x14ac:dyDescent="0.3">
      <c r="A37" s="97" t="s">
        <v>153</v>
      </c>
      <c r="B37" s="98"/>
      <c r="C37" s="98"/>
      <c r="D37" s="98"/>
      <c r="E37" s="99"/>
      <c r="F37" s="21"/>
      <c r="G37" s="21"/>
      <c r="H37" s="21"/>
      <c r="I37" s="21"/>
      <c r="J37" s="21"/>
      <c r="K37" s="21"/>
      <c r="L37" s="21"/>
    </row>
    <row r="38" spans="1:14" ht="26.25" thickTop="1" x14ac:dyDescent="0.25">
      <c r="A38" s="100"/>
      <c r="B38" s="157" t="s">
        <v>168</v>
      </c>
      <c r="C38" s="158" t="s">
        <v>191</v>
      </c>
      <c r="D38" s="158" t="s">
        <v>192</v>
      </c>
      <c r="E38" s="157" t="s">
        <v>185</v>
      </c>
      <c r="F38" s="21"/>
      <c r="G38" s="21"/>
      <c r="H38" s="21"/>
      <c r="I38" s="21"/>
      <c r="J38" s="21"/>
      <c r="K38" s="21"/>
      <c r="L38" s="21"/>
    </row>
    <row r="39" spans="1:14" x14ac:dyDescent="0.25">
      <c r="A39" s="100" t="s">
        <v>136</v>
      </c>
      <c r="B39" s="159">
        <v>4853</v>
      </c>
      <c r="C39" s="140">
        <v>34</v>
      </c>
      <c r="D39" s="140">
        <v>0</v>
      </c>
      <c r="E39" s="139">
        <v>4887</v>
      </c>
      <c r="F39" s="21"/>
      <c r="G39" s="21"/>
      <c r="H39" s="21"/>
      <c r="I39" s="21"/>
      <c r="J39" s="21"/>
      <c r="K39" s="21"/>
      <c r="L39" s="21"/>
    </row>
    <row r="40" spans="1:14" ht="15.75" thickBot="1" x14ac:dyDescent="0.3">
      <c r="A40" s="100" t="s">
        <v>138</v>
      </c>
      <c r="B40" s="159">
        <v>93</v>
      </c>
      <c r="C40" s="140">
        <v>0</v>
      </c>
      <c r="D40" s="140">
        <v>0</v>
      </c>
      <c r="E40" s="139">
        <v>93</v>
      </c>
      <c r="F40" s="21"/>
      <c r="G40" s="21"/>
      <c r="H40" s="21"/>
      <c r="I40" s="21"/>
      <c r="J40" s="21"/>
      <c r="K40" s="21"/>
      <c r="L40" s="21"/>
    </row>
    <row r="41" spans="1:14" ht="16.5" thickTop="1" thickBot="1" x14ac:dyDescent="0.3">
      <c r="A41" s="101" t="s">
        <v>120</v>
      </c>
      <c r="B41" s="139">
        <f>SUM(B39:B40)</f>
        <v>4946</v>
      </c>
      <c r="C41" s="140">
        <v>34</v>
      </c>
      <c r="D41" s="140">
        <v>0</v>
      </c>
      <c r="E41" s="139">
        <f>SUM(E39:E40)</f>
        <v>4980</v>
      </c>
      <c r="F41" s="21"/>
      <c r="G41" s="21"/>
      <c r="H41" s="21"/>
      <c r="I41" s="21"/>
      <c r="J41" s="21"/>
      <c r="K41" s="21"/>
      <c r="L41" s="21"/>
    </row>
    <row r="42" spans="1:14" ht="15.75" thickTop="1" x14ac:dyDescent="0.25"/>
    <row r="44" spans="1:14" ht="15.75" thickBot="1" x14ac:dyDescent="0.3">
      <c r="A44" s="129" t="s">
        <v>165</v>
      </c>
      <c r="B44" s="130"/>
      <c r="C44" s="130"/>
      <c r="D44" s="130"/>
      <c r="E44" s="130"/>
    </row>
    <row r="45" spans="1:14" ht="16.5" thickTop="1" thickBot="1" x14ac:dyDescent="0.3">
      <c r="A45" s="131"/>
      <c r="B45" s="131" t="s">
        <v>136</v>
      </c>
      <c r="C45" s="131" t="s">
        <v>137</v>
      </c>
      <c r="D45" s="131" t="s">
        <v>154</v>
      </c>
      <c r="E45" s="132" t="s">
        <v>44</v>
      </c>
    </row>
    <row r="46" spans="1:14" ht="16.5" thickTop="1" thickBot="1" x14ac:dyDescent="0.3">
      <c r="A46" s="133" t="s">
        <v>155</v>
      </c>
      <c r="B46" s="160">
        <v>10</v>
      </c>
      <c r="C46" s="160">
        <v>0</v>
      </c>
      <c r="D46" s="160">
        <v>0</v>
      </c>
      <c r="E46" s="160">
        <v>10</v>
      </c>
    </row>
    <row r="47" spans="1:14" ht="16.5" thickTop="1" thickBot="1" x14ac:dyDescent="0.3">
      <c r="A47" s="132" t="s">
        <v>156</v>
      </c>
      <c r="B47" s="160">
        <v>9</v>
      </c>
      <c r="C47" s="160">
        <v>0</v>
      </c>
      <c r="D47" s="160">
        <v>0</v>
      </c>
      <c r="E47" s="160">
        <v>9</v>
      </c>
    </row>
    <row r="48" spans="1:14" ht="16.5" thickTop="1" thickBot="1" x14ac:dyDescent="0.3">
      <c r="A48" s="132" t="s">
        <v>157</v>
      </c>
      <c r="B48" s="160">
        <v>1</v>
      </c>
      <c r="C48" s="160">
        <v>0</v>
      </c>
      <c r="D48" s="160">
        <v>0</v>
      </c>
      <c r="E48" s="160">
        <v>1</v>
      </c>
    </row>
    <row r="49" spans="1:5" ht="16.5" thickTop="1" thickBot="1" x14ac:dyDescent="0.3">
      <c r="A49" s="132"/>
      <c r="B49" s="134">
        <v>0</v>
      </c>
      <c r="C49" s="134">
        <v>0</v>
      </c>
      <c r="D49" s="134">
        <v>0</v>
      </c>
      <c r="E49" s="134">
        <v>0</v>
      </c>
    </row>
    <row r="50" spans="1:5" ht="16.5" thickTop="1" thickBot="1" x14ac:dyDescent="0.3">
      <c r="A50" s="132" t="s">
        <v>158</v>
      </c>
      <c r="B50" s="161">
        <v>0.9</v>
      </c>
      <c r="C50" s="134">
        <v>0</v>
      </c>
      <c r="D50" s="134">
        <v>0</v>
      </c>
      <c r="E50" s="161">
        <v>0.9</v>
      </c>
    </row>
    <row r="51" spans="1:5" ht="16.5" thickTop="1" thickBot="1" x14ac:dyDescent="0.3">
      <c r="A51" s="132" t="s">
        <v>160</v>
      </c>
      <c r="B51" s="161">
        <v>0.1</v>
      </c>
      <c r="C51" s="134">
        <v>0</v>
      </c>
      <c r="D51" s="134">
        <v>0</v>
      </c>
      <c r="E51" s="161">
        <v>0.1</v>
      </c>
    </row>
    <row r="52" spans="1:5" ht="15.75" thickTop="1" x14ac:dyDescent="0.25"/>
  </sheetData>
  <mergeCells count="3">
    <mergeCell ref="A1:H1"/>
    <mergeCell ref="A17:E17"/>
    <mergeCell ref="G17:K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 Statistics</vt:lpstr>
      <vt:lpstr>Website Visits</vt:lpstr>
      <vt:lpstr>Library Visits</vt:lpstr>
      <vt:lpstr>Circulation Statistics</vt:lpstr>
      <vt:lpstr>Interlibrary Loan Statistics</vt:lpstr>
      <vt:lpstr>Library Instruction Statisitcs</vt:lpstr>
      <vt:lpstr>Government Documents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Martin</dc:creator>
  <cp:lastModifiedBy>Melissa Fleming</cp:lastModifiedBy>
  <cp:lastPrinted>2016-07-18T19:56:13Z</cp:lastPrinted>
  <dcterms:created xsi:type="dcterms:W3CDTF">2014-07-05T14:32:32Z</dcterms:created>
  <dcterms:modified xsi:type="dcterms:W3CDTF">2016-08-11T13:07:17Z</dcterms:modified>
</cp:coreProperties>
</file>