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LIBRARY\Melissa\Website\"/>
    </mc:Choice>
  </mc:AlternateContent>
  <workbookProtection lockStructure="1"/>
  <bookViews>
    <workbookView xWindow="240" yWindow="105" windowWidth="14805" windowHeight="8010" firstSheet="2"/>
  </bookViews>
  <sheets>
    <sheet name="Print Volumes" sheetId="1" r:id="rId1"/>
    <sheet name="Journals holdings" sheetId="2" r:id="rId2"/>
    <sheet name="Federal Documents" sheetId="3" r:id="rId3"/>
    <sheet name="Other Formats" sheetId="4" r:id="rId4"/>
    <sheet name="Electronic Collections" sheetId="5" r:id="rId5"/>
    <sheet name="Selected Activity" sheetId="6" r:id="rId6"/>
    <sheet name="Materials Expenditures" sheetId="7" r:id="rId7"/>
    <sheet name="Operations Expenditures" sheetId="9" r:id="rId8"/>
    <sheet name="Total Expenditures - Gift-Univ" sheetId="8" r:id="rId9"/>
    <sheet name="Fund Raising Summary" sheetId="10" r:id="rId10"/>
  </sheets>
  <externalReferences>
    <externalReference r:id="rId11"/>
  </externalReferences>
  <calcPr calcId="191028"/>
</workbook>
</file>

<file path=xl/calcChain.xml><?xml version="1.0" encoding="utf-8"?>
<calcChain xmlns="http://schemas.openxmlformats.org/spreadsheetml/2006/main">
  <c r="J29" i="9" l="1"/>
  <c r="H29" i="9"/>
  <c r="G29" i="9"/>
  <c r="F29" i="9"/>
  <c r="E29" i="9"/>
  <c r="D29" i="9"/>
  <c r="C29" i="9"/>
  <c r="B33" i="9" s="1"/>
  <c r="B29" i="9"/>
  <c r="B32" i="9" s="1"/>
  <c r="B34" i="9" s="1"/>
  <c r="K27" i="9"/>
  <c r="J27" i="9"/>
  <c r="J26" i="9"/>
  <c r="K26" i="9" s="1"/>
  <c r="K25" i="9"/>
  <c r="J25" i="9"/>
  <c r="J24" i="9"/>
  <c r="K24" i="9" s="1"/>
  <c r="K23" i="9"/>
  <c r="J23" i="9"/>
  <c r="J22" i="9"/>
  <c r="K22" i="9" s="1"/>
  <c r="K21" i="9"/>
  <c r="J21" i="9"/>
  <c r="J20" i="9"/>
  <c r="K20" i="9" s="1"/>
  <c r="K19" i="9"/>
  <c r="J19" i="9"/>
  <c r="J18" i="9"/>
  <c r="K18" i="9" s="1"/>
  <c r="K17" i="9"/>
  <c r="J17" i="9"/>
  <c r="J16" i="9"/>
  <c r="K16" i="9" s="1"/>
  <c r="K15" i="9"/>
  <c r="J15" i="9"/>
  <c r="J14" i="9"/>
  <c r="K14" i="9" s="1"/>
  <c r="K13" i="9"/>
  <c r="J13" i="9"/>
  <c r="J12" i="9"/>
  <c r="K12" i="9" s="1"/>
  <c r="K11" i="9"/>
  <c r="J11" i="9"/>
  <c r="J10" i="9"/>
  <c r="K10" i="9" s="1"/>
  <c r="K9" i="9"/>
  <c r="J9" i="9"/>
  <c r="J8" i="9"/>
  <c r="K8" i="9" s="1"/>
  <c r="K7" i="9"/>
  <c r="J7" i="9"/>
  <c r="J6" i="9"/>
  <c r="K6" i="9" s="1"/>
  <c r="K5" i="9"/>
  <c r="J5" i="9"/>
  <c r="J4" i="9"/>
  <c r="K4" i="9" s="1"/>
  <c r="K3" i="9"/>
  <c r="J3" i="9"/>
  <c r="G8" i="4" l="1"/>
  <c r="J10" i="3"/>
  <c r="J9" i="3"/>
  <c r="J8" i="3"/>
  <c r="J7" i="3"/>
  <c r="J6" i="3"/>
  <c r="J5" i="3"/>
  <c r="J4" i="3"/>
  <c r="J3" i="3"/>
  <c r="F9" i="10"/>
  <c r="B9" i="10" l="1"/>
  <c r="C9" i="10"/>
  <c r="D9" i="10"/>
  <c r="E9" i="10"/>
  <c r="C11" i="8"/>
  <c r="C10" i="8"/>
  <c r="B12" i="8"/>
  <c r="C4" i="8"/>
  <c r="C3" i="8"/>
  <c r="B5" i="8"/>
  <c r="G16" i="7" l="1"/>
  <c r="G14" i="7"/>
  <c r="G13" i="7"/>
  <c r="G12" i="7"/>
  <c r="G11" i="7"/>
  <c r="G10" i="7"/>
  <c r="G9" i="7"/>
  <c r="G8" i="7"/>
  <c r="G7" i="7"/>
  <c r="G6" i="7"/>
  <c r="G5" i="7"/>
  <c r="G4" i="7"/>
  <c r="G3" i="7"/>
  <c r="F16" i="7"/>
  <c r="E16" i="7"/>
  <c r="D16" i="7"/>
  <c r="C16" i="7"/>
  <c r="B16" i="7"/>
  <c r="F6" i="6" l="1"/>
  <c r="E6" i="6" l="1"/>
  <c r="D6" i="6"/>
  <c r="C6" i="6"/>
  <c r="B6" i="6"/>
  <c r="G6" i="2" l="1"/>
  <c r="J14" i="1" l="1"/>
  <c r="H14" i="1"/>
  <c r="F14" i="1"/>
  <c r="D14" i="1"/>
  <c r="B14" i="1"/>
  <c r="K12" i="1"/>
  <c r="J12" i="1"/>
  <c r="H12" i="1"/>
  <c r="F12" i="1"/>
  <c r="D12" i="1"/>
  <c r="C12" i="1"/>
  <c r="B12" i="1"/>
  <c r="I12" i="1"/>
  <c r="E12" i="1"/>
  <c r="G12" i="1"/>
</calcChain>
</file>

<file path=xl/sharedStrings.xml><?xml version="1.0" encoding="utf-8"?>
<sst xmlns="http://schemas.openxmlformats.org/spreadsheetml/2006/main" count="265" uniqueCount="184">
  <si>
    <t>Description</t>
  </si>
  <si>
    <t>Vols.Held 6/30/16</t>
  </si>
  <si>
    <t>Titles Held 6/30/16</t>
  </si>
  <si>
    <t>Vols.Held 6/30/17</t>
  </si>
  <si>
    <t>Titles Held 6/30/17</t>
  </si>
  <si>
    <t>Vols.Held 6/30/18</t>
  </si>
  <si>
    <t>Titles Held 6/30/18</t>
  </si>
  <si>
    <t>Vols.Held 6/30/19</t>
  </si>
  <si>
    <t>Titles Held 6/30/19</t>
  </si>
  <si>
    <t>Vols.Held 6/30/20</t>
  </si>
  <si>
    <t>Titles Held 6/30/20</t>
  </si>
  <si>
    <t>Circulating</t>
  </si>
  <si>
    <t>Reference</t>
  </si>
  <si>
    <t>Stetson (see Note 2)</t>
  </si>
  <si>
    <t>Treasure</t>
  </si>
  <si>
    <t>Greenlaw</t>
  </si>
  <si>
    <t>Shaw</t>
  </si>
  <si>
    <t>Cleland</t>
  </si>
  <si>
    <t>Juvenile/Picture Books</t>
  </si>
  <si>
    <t>See Note 1.</t>
  </si>
  <si>
    <t>Young Adult</t>
  </si>
  <si>
    <t>Subtotal Books and Special Collections</t>
  </si>
  <si>
    <t>Bound Periodicals Volumes</t>
  </si>
  <si>
    <t>Total Book &amp; Journals</t>
  </si>
  <si>
    <t>See Note 3.</t>
  </si>
  <si>
    <t>Note 1.</t>
  </si>
  <si>
    <t>Juvenile and Picture Books included in Circulating Number</t>
  </si>
  <si>
    <t>Note 2.</t>
  </si>
  <si>
    <t>Note 3.</t>
  </si>
  <si>
    <t>WMS migration occurred in 2017.</t>
  </si>
  <si>
    <t>Journals Titles</t>
  </si>
  <si>
    <t>Active Paper Subscriptions</t>
  </si>
  <si>
    <t>Active Online Subscriptions</t>
  </si>
  <si>
    <t>Active and Inactive Paper Subscriptions in Library</t>
  </si>
  <si>
    <t>Total Active Paper &amp; Online Subscriptions</t>
  </si>
  <si>
    <t>Electronic Journal Titles Accessible</t>
  </si>
  <si>
    <t>Federal Documents Physical Holdings</t>
  </si>
  <si>
    <t>Vols. Held 6/30/16</t>
  </si>
  <si>
    <t>Vols. Held 6/30/17</t>
  </si>
  <si>
    <t>Vols. Held 6/30/18</t>
  </si>
  <si>
    <t>Vols. Held 6/30/19</t>
  </si>
  <si>
    <t>Vols. Held 6/30/20</t>
  </si>
  <si>
    <t>Paper Pieces/Volumes</t>
  </si>
  <si>
    <t>Microfiche Pieces</t>
  </si>
  <si>
    <t>Microfilm Reels</t>
  </si>
  <si>
    <t>Maps</t>
  </si>
  <si>
    <t>CD-Roms</t>
  </si>
  <si>
    <t>Computer Disks</t>
  </si>
  <si>
    <t>Videocassettes (VHS)</t>
  </si>
  <si>
    <t>DVDs</t>
  </si>
  <si>
    <t>Government Documents Recon Titles (Total)</t>
  </si>
  <si>
    <t>Federal Documents Titles Cataloged</t>
  </si>
  <si>
    <t>Paper Titles fully cataloged (See Note 2)</t>
  </si>
  <si>
    <t>Microfiche Titles fully cataloged</t>
  </si>
  <si>
    <t>Computer discks fully cataloged</t>
  </si>
  <si>
    <t>CD-ROMs fully cataloged</t>
  </si>
  <si>
    <t>Maps cataloged</t>
  </si>
  <si>
    <t>Videos cataloged</t>
  </si>
  <si>
    <t>Document remote databases Iincluded PURLS cataloged separatedly and as added copies)</t>
  </si>
  <si>
    <t>Note 2. Number of paper titles continues to increase due to recon project.</t>
  </si>
  <si>
    <t>Note 3.  Changed ILS to WMS in FY18.  Some numbers reflect variation in ILS.</t>
  </si>
  <si>
    <t>Other Formats</t>
  </si>
  <si>
    <t>AV-2 Hour Circulation</t>
  </si>
  <si>
    <t>AV-24 Hour Circulation</t>
  </si>
  <si>
    <t>AV-4 Hour Circulation</t>
  </si>
  <si>
    <t>AV-7 Day Circulation</t>
  </si>
  <si>
    <t>AV-Digital Arts Equipment</t>
  </si>
  <si>
    <t>Total AV</t>
  </si>
  <si>
    <t>Not computed.</t>
  </si>
  <si>
    <t>Compact Discs</t>
  </si>
  <si>
    <t>Computer Software Disks&amp;Titles</t>
  </si>
  <si>
    <t>CD-ROM Disks &amp; Titles (excl Gov Docs)</t>
  </si>
  <si>
    <t>Dumm Audiocassette Collection</t>
  </si>
  <si>
    <t>DVD Pieces &amp; Titles</t>
  </si>
  <si>
    <t>DVD-ROM Disks &amp; Titles (ex. Gov Docs)</t>
  </si>
  <si>
    <t>Maps -cataloged</t>
  </si>
  <si>
    <t>Records</t>
  </si>
  <si>
    <t>Recital CDs minimally cataloged</t>
  </si>
  <si>
    <t>Scores</t>
  </si>
  <si>
    <t>Videodiscs pieces &amp; titles</t>
  </si>
  <si>
    <t>Videocassettes pieces &amp; titles</t>
  </si>
  <si>
    <t>Microforms</t>
  </si>
  <si>
    <t>Microfiche books</t>
  </si>
  <si>
    <t>Microfiche journals</t>
  </si>
  <si>
    <t>Microfilm books (reels &amp; titles)</t>
  </si>
  <si>
    <t>Microfilm journals (reels and titles)</t>
  </si>
  <si>
    <t>Virtual Collections</t>
  </si>
  <si>
    <t>Ebooks (including additonal copies)</t>
  </si>
  <si>
    <t>Internet Resources</t>
  </si>
  <si>
    <t>Streaming Audio (databases and titles)</t>
  </si>
  <si>
    <t>Streaming Video (databases and titles)</t>
  </si>
  <si>
    <t>Note 1.  Added bibliographic records for individual titles for Naxos in FY17. (Streaming Audio)</t>
  </si>
  <si>
    <t>Note 2.  Internet Resources numbers not tracked in FY16 and FY17.</t>
  </si>
  <si>
    <t>Note 3.  WMS implemented in FY18.</t>
  </si>
  <si>
    <t>Selected Acitivity</t>
  </si>
  <si>
    <t>2015/2016</t>
  </si>
  <si>
    <t>2016/2017</t>
  </si>
  <si>
    <t>2017/2018</t>
  </si>
  <si>
    <t>2018/2019</t>
  </si>
  <si>
    <t>2019/2020</t>
  </si>
  <si>
    <t>Circulating Books Added</t>
  </si>
  <si>
    <t>Reference Books Added</t>
  </si>
  <si>
    <t>Special Collections Added</t>
  </si>
  <si>
    <t>Total Books Added</t>
  </si>
  <si>
    <t>Websites Cataloged (non-document)</t>
  </si>
  <si>
    <t>Scores &amp; Recordings Cataloged</t>
  </si>
  <si>
    <t>Other Media Cataloged</t>
  </si>
  <si>
    <t>Federal Documents Cataloged</t>
  </si>
  <si>
    <t>Titles Converted to MARC Format (Documents)</t>
  </si>
  <si>
    <t>Walker Collection Added</t>
  </si>
  <si>
    <t>Titles Resolved after WMS Migration</t>
  </si>
  <si>
    <t>Items Mended</t>
  </si>
  <si>
    <t>Mending Items Replaced by Ebooks</t>
  </si>
  <si>
    <t>Format</t>
  </si>
  <si>
    <t>FY18 Expenditure</t>
  </si>
  <si>
    <t>FY18 Percentage of Total Expenditure</t>
  </si>
  <si>
    <t>FY19 Expenditure</t>
  </si>
  <si>
    <t>FY19 Percentage of Total Expenditure</t>
  </si>
  <si>
    <t>FY20 Expenditure</t>
  </si>
  <si>
    <t>FY20 Percentage of Total Expenditure</t>
  </si>
  <si>
    <t>Ejournal Subscriptions</t>
  </si>
  <si>
    <t>Databases</t>
  </si>
  <si>
    <t>Ebooks</t>
  </si>
  <si>
    <t>Streaming Video</t>
  </si>
  <si>
    <t>Paper Journal Subscriptions</t>
  </si>
  <si>
    <t>Books</t>
  </si>
  <si>
    <t>ILL/Document Delivery</t>
  </si>
  <si>
    <t>Shipping &amp; Service</t>
  </si>
  <si>
    <t>Streaming Audio</t>
  </si>
  <si>
    <t>Video</t>
  </si>
  <si>
    <t>Binding</t>
  </si>
  <si>
    <t>Total</t>
  </si>
  <si>
    <t>Materials Expenditures FY20</t>
  </si>
  <si>
    <t>University Funded</t>
  </si>
  <si>
    <t>Gift Funded</t>
  </si>
  <si>
    <t>% of Total</t>
  </si>
  <si>
    <t>Operations Expenditures FY20</t>
  </si>
  <si>
    <t>Type of Expenditure</t>
  </si>
  <si>
    <t>Computers &amp; Peripherals</t>
  </si>
  <si>
    <t>Library Furniture</t>
  </si>
  <si>
    <t>Other Equipment</t>
  </si>
  <si>
    <t>Training - Staff Development</t>
  </si>
  <si>
    <t>Travel</t>
  </si>
  <si>
    <t>Maintenance/Equipment</t>
  </si>
  <si>
    <t>Office Supplies</t>
  </si>
  <si>
    <t>Other Supplies</t>
  </si>
  <si>
    <t>Printer Cartridges</t>
  </si>
  <si>
    <t>Print Shop Charges</t>
  </si>
  <si>
    <t>Other Printing</t>
  </si>
  <si>
    <t>Duplication (Toner &amp; Paper)</t>
  </si>
  <si>
    <t>Postage &amp; Shipping</t>
  </si>
  <si>
    <t>Equipment Rental</t>
  </si>
  <si>
    <t>Purchased Services</t>
  </si>
  <si>
    <t>Meals/Catering</t>
  </si>
  <si>
    <t>Membership &amp; Dues</t>
  </si>
  <si>
    <t>Software</t>
  </si>
  <si>
    <t>Subscriptions</t>
  </si>
  <si>
    <t>Credit Card Discount</t>
  </si>
  <si>
    <t>Online Subscriptions</t>
  </si>
  <si>
    <t>Porter</t>
  </si>
  <si>
    <t>BDJ Endowed Dean</t>
  </si>
  <si>
    <t>Other Charges</t>
  </si>
  <si>
    <t>Lewis Stetson Allen</t>
  </si>
  <si>
    <t>John Haire</t>
  </si>
  <si>
    <t>Enhancement</t>
  </si>
  <si>
    <t>Library Books (Book Club)</t>
  </si>
  <si>
    <t>Research Prizes</t>
  </si>
  <si>
    <t>Prizes &amp; Gifts</t>
  </si>
  <si>
    <t xml:space="preserve">Gift Funded </t>
  </si>
  <si>
    <t>Fund</t>
  </si>
  <si>
    <t>2019/2020 Contributions</t>
  </si>
  <si>
    <t>2018/2019 Contributions</t>
  </si>
  <si>
    <t>2017/2018 Contributions</t>
  </si>
  <si>
    <t>2016/2017 Contributions</t>
  </si>
  <si>
    <t>2015/2016 Contributions</t>
  </si>
  <si>
    <t>Enhancement Fund</t>
  </si>
  <si>
    <t>Materials Fund</t>
  </si>
  <si>
    <t>Other (Incl. Endowed Dean, Research Prize,  Library Speakers, Staff Development, etc.)</t>
  </si>
  <si>
    <t>Library Endowment</t>
  </si>
  <si>
    <t>Politicos Fund</t>
  </si>
  <si>
    <t>Stetson and Treasure numbers include all formats in FY16 - FY18</t>
  </si>
  <si>
    <t>Total by Type</t>
  </si>
  <si>
    <t>% by Type</t>
  </si>
  <si>
    <t>Solinet (WMS)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</si>
</sst>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0.0%"/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3" fontId="0" fillId="0" borderId="0" xfId="0" applyNumberFormat="1" applyFont="1"/>
    <xf numFmtId="0" fontId="0" fillId="0" borderId="0" xfId="0" applyFont="1"/>
    <xf numFmtId="0" fontId="0" fillId="0" borderId="0" xfId="0" applyAlignment="1">
      <alignment wrapText="1"/>
    </xf>
    <xf numFmtId="164" fontId="1" fillId="0" borderId="0" xfId="0" applyNumberFormat="1" applyFont="1"/>
    <xf numFmtId="164" fontId="0" fillId="0" borderId="0" xfId="0" applyNumberFormat="1"/>
    <xf numFmtId="165" fontId="1" fillId="0" borderId="0" xfId="0" applyNumberFormat="1" applyFont="1" applyAlignment="1">
      <alignment wrapText="1"/>
    </xf>
    <xf numFmtId="165" fontId="0" fillId="0" borderId="0" xfId="0" applyNumberFormat="1" applyAlignment="1">
      <alignment wrapText="1"/>
    </xf>
    <xf numFmtId="165" fontId="0" fillId="0" borderId="0" xfId="0" applyNumberFormat="1"/>
    <xf numFmtId="165" fontId="1" fillId="0" borderId="0" xfId="0" applyNumberFormat="1" applyFont="1"/>
    <xf numFmtId="166" fontId="0" fillId="0" borderId="0" xfId="0" applyNumberFormat="1"/>
    <xf numFmtId="166" fontId="1" fillId="0" borderId="0" xfId="0" applyNumberFormat="1" applyFont="1"/>
    <xf numFmtId="10" fontId="0" fillId="0" borderId="0" xfId="0" applyNumberFormat="1"/>
    <xf numFmtId="10" fontId="1" fillId="0" borderId="0" xfId="0" applyNumberFormat="1" applyFont="1"/>
    <xf numFmtId="166" fontId="1" fillId="0" borderId="0" xfId="0" applyNumberFormat="1" applyFont="1" applyAlignment="1">
      <alignment wrapText="1"/>
    </xf>
    <xf numFmtId="166" fontId="0" fillId="0" borderId="0" xfId="0" applyNumberFormat="1" applyAlignment="1">
      <alignment wrapText="1"/>
    </xf>
    <xf numFmtId="3" fontId="1" fillId="0" borderId="0" xfId="0" applyNumberFormat="1" applyFont="1" applyFill="1"/>
    <xf numFmtId="166" fontId="2" fillId="0" borderId="0" xfId="0" applyNumberFormat="1" applyFont="1"/>
    <xf numFmtId="10" fontId="2" fillId="0" borderId="0" xfId="0" applyNumberFormat="1" applyFont="1"/>
    <xf numFmtId="166" fontId="3" fillId="0" borderId="0" xfId="0" applyNumberFormat="1" applyFont="1"/>
    <xf numFmtId="10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of Expenditure by Format, FY18-FY20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'Materials Expenditures'!$C$1</c:f>
              <c:strCache>
                <c:ptCount val="1"/>
                <c:pt idx="0">
                  <c:v>FY18 Percentage of Total Expenditure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'Materials Expenditures'!$A$2:$A$14</c:f>
              <c:strCache>
                <c:ptCount val="13"/>
                <c:pt idx="1">
                  <c:v>Ejournal Subscriptions</c:v>
                </c:pt>
                <c:pt idx="2">
                  <c:v>Databases</c:v>
                </c:pt>
                <c:pt idx="3">
                  <c:v>Ebooks</c:v>
                </c:pt>
                <c:pt idx="4">
                  <c:v>Streaming Video</c:v>
                </c:pt>
                <c:pt idx="5">
                  <c:v>Paper Journal Subscriptions</c:v>
                </c:pt>
                <c:pt idx="6">
                  <c:v>Books</c:v>
                </c:pt>
                <c:pt idx="7">
                  <c:v>ILL/Document Delivery</c:v>
                </c:pt>
                <c:pt idx="8">
                  <c:v>Shipping &amp; Service</c:v>
                </c:pt>
                <c:pt idx="9">
                  <c:v>Streaming Audio</c:v>
                </c:pt>
                <c:pt idx="10">
                  <c:v>Video</c:v>
                </c:pt>
                <c:pt idx="11">
                  <c:v>Scores</c:v>
                </c:pt>
                <c:pt idx="12">
                  <c:v>Binding</c:v>
                </c:pt>
              </c:strCache>
            </c:strRef>
          </c:cat>
          <c:val>
            <c:numRef>
              <c:f>'Materials Expenditures'!$C$2:$C$14</c:f>
              <c:numCache>
                <c:formatCode>0.0%</c:formatCode>
                <c:ptCount val="13"/>
                <c:pt idx="1">
                  <c:v>0.40799999999999997</c:v>
                </c:pt>
                <c:pt idx="2">
                  <c:v>0.38500000000000001</c:v>
                </c:pt>
                <c:pt idx="3">
                  <c:v>4.1000000000000002E-2</c:v>
                </c:pt>
                <c:pt idx="4">
                  <c:v>3.2000000000000001E-2</c:v>
                </c:pt>
                <c:pt idx="5">
                  <c:v>3.9E-2</c:v>
                </c:pt>
                <c:pt idx="6">
                  <c:v>4.1000000000000002E-2</c:v>
                </c:pt>
                <c:pt idx="7">
                  <c:v>1.9E-2</c:v>
                </c:pt>
                <c:pt idx="8">
                  <c:v>1.2E-2</c:v>
                </c:pt>
                <c:pt idx="9">
                  <c:v>8.0000000000000002E-3</c:v>
                </c:pt>
                <c:pt idx="10">
                  <c:v>8.0000000000000002E-3</c:v>
                </c:pt>
                <c:pt idx="11">
                  <c:v>6.0000000000000001E-3</c:v>
                </c:pt>
                <c:pt idx="12">
                  <c:v>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30-41F5-BE44-086967E14F19}"/>
            </c:ext>
          </c:extLst>
        </c:ser>
        <c:ser>
          <c:idx val="1"/>
          <c:order val="1"/>
          <c:tx>
            <c:strRef>
              <c:f>'Materials Expenditures'!$E$1</c:f>
              <c:strCache>
                <c:ptCount val="1"/>
                <c:pt idx="0">
                  <c:v>FY19 Percentage of Total Expenditure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'Materials Expenditures'!$A$2:$A$14</c:f>
              <c:strCache>
                <c:ptCount val="13"/>
                <c:pt idx="1">
                  <c:v>Ejournal Subscriptions</c:v>
                </c:pt>
                <c:pt idx="2">
                  <c:v>Databases</c:v>
                </c:pt>
                <c:pt idx="3">
                  <c:v>Ebooks</c:v>
                </c:pt>
                <c:pt idx="4">
                  <c:v>Streaming Video</c:v>
                </c:pt>
                <c:pt idx="5">
                  <c:v>Paper Journal Subscriptions</c:v>
                </c:pt>
                <c:pt idx="6">
                  <c:v>Books</c:v>
                </c:pt>
                <c:pt idx="7">
                  <c:v>ILL/Document Delivery</c:v>
                </c:pt>
                <c:pt idx="8">
                  <c:v>Shipping &amp; Service</c:v>
                </c:pt>
                <c:pt idx="9">
                  <c:v>Streaming Audio</c:v>
                </c:pt>
                <c:pt idx="10">
                  <c:v>Video</c:v>
                </c:pt>
                <c:pt idx="11">
                  <c:v>Scores</c:v>
                </c:pt>
                <c:pt idx="12">
                  <c:v>Binding</c:v>
                </c:pt>
              </c:strCache>
            </c:strRef>
          </c:cat>
          <c:val>
            <c:numRef>
              <c:f>'Materials Expenditures'!$E$2:$E$14</c:f>
              <c:numCache>
                <c:formatCode>0.0%</c:formatCode>
                <c:ptCount val="13"/>
                <c:pt idx="1">
                  <c:v>0.39600000000000002</c:v>
                </c:pt>
                <c:pt idx="2">
                  <c:v>0.39600000000000002</c:v>
                </c:pt>
                <c:pt idx="3">
                  <c:v>4.3999999999999997E-2</c:v>
                </c:pt>
                <c:pt idx="4">
                  <c:v>4.1000000000000002E-2</c:v>
                </c:pt>
                <c:pt idx="5">
                  <c:v>0.04</c:v>
                </c:pt>
                <c:pt idx="6">
                  <c:v>3.9E-2</c:v>
                </c:pt>
                <c:pt idx="7">
                  <c:v>1.2999999999999999E-2</c:v>
                </c:pt>
                <c:pt idx="8">
                  <c:v>0.01</c:v>
                </c:pt>
                <c:pt idx="9">
                  <c:v>8.0000000000000002E-3</c:v>
                </c:pt>
                <c:pt idx="10">
                  <c:v>5.0000000000000001E-3</c:v>
                </c:pt>
                <c:pt idx="11">
                  <c:v>4.0000000000000001E-3</c:v>
                </c:pt>
                <c:pt idx="12">
                  <c:v>4.0000000000000001E-3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30-41F5-BE44-086967E14F19}"/>
            </c:ext>
          </c:extLst>
        </c:ser>
        <c:ser>
          <c:idx val="2"/>
          <c:order val="2"/>
          <c:tx>
            <c:strRef>
              <c:f>'Materials Expenditures'!$G$1</c:f>
              <c:strCache>
                <c:ptCount val="1"/>
                <c:pt idx="0">
                  <c:v>FY20 Percentage of Total Expenditure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'Materials Expenditures'!$A$2:$A$14</c:f>
              <c:strCache>
                <c:ptCount val="13"/>
                <c:pt idx="1">
                  <c:v>Ejournal Subscriptions</c:v>
                </c:pt>
                <c:pt idx="2">
                  <c:v>Databases</c:v>
                </c:pt>
                <c:pt idx="3">
                  <c:v>Ebooks</c:v>
                </c:pt>
                <c:pt idx="4">
                  <c:v>Streaming Video</c:v>
                </c:pt>
                <c:pt idx="5">
                  <c:v>Paper Journal Subscriptions</c:v>
                </c:pt>
                <c:pt idx="6">
                  <c:v>Books</c:v>
                </c:pt>
                <c:pt idx="7">
                  <c:v>ILL/Document Delivery</c:v>
                </c:pt>
                <c:pt idx="8">
                  <c:v>Shipping &amp; Service</c:v>
                </c:pt>
                <c:pt idx="9">
                  <c:v>Streaming Audio</c:v>
                </c:pt>
                <c:pt idx="10">
                  <c:v>Video</c:v>
                </c:pt>
                <c:pt idx="11">
                  <c:v>Scores</c:v>
                </c:pt>
                <c:pt idx="12">
                  <c:v>Binding</c:v>
                </c:pt>
              </c:strCache>
            </c:strRef>
          </c:cat>
          <c:val>
            <c:numRef>
              <c:f>'Materials Expenditures'!$G$2:$G$14</c:f>
              <c:numCache>
                <c:formatCode>0.0%</c:formatCode>
                <c:ptCount val="13"/>
                <c:pt idx="1">
                  <c:v>0.41305800078375882</c:v>
                </c:pt>
                <c:pt idx="2">
                  <c:v>0.4261991115646509</c:v>
                </c:pt>
                <c:pt idx="3">
                  <c:v>4.3029148990450239E-2</c:v>
                </c:pt>
                <c:pt idx="4">
                  <c:v>4.1146023738950446E-2</c:v>
                </c:pt>
                <c:pt idx="5">
                  <c:v>2.0296197717631154E-2</c:v>
                </c:pt>
                <c:pt idx="6">
                  <c:v>3.0908502731320633E-2</c:v>
                </c:pt>
                <c:pt idx="7">
                  <c:v>1.0775368932115439E-2</c:v>
                </c:pt>
                <c:pt idx="8">
                  <c:v>1.3768380854191926E-3</c:v>
                </c:pt>
                <c:pt idx="9">
                  <c:v>8.3991068305371373E-3</c:v>
                </c:pt>
                <c:pt idx="10">
                  <c:v>3.7504701237970747E-3</c:v>
                </c:pt>
                <c:pt idx="11">
                  <c:v>7.6403335972163411E-4</c:v>
                </c:pt>
                <c:pt idx="12">
                  <c:v>2.971971416473138E-4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30-41F5-BE44-086967E14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89424"/>
        <c:axId val="18665648"/>
      </c:lineChart>
      <c:catAx>
        <c:axId val="2888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65648"/>
        <c:crosses val="autoZero"/>
        <c:auto val="1"/>
        <c:lblAlgn val="ctr"/>
        <c:lblOffset val="100"/>
        <c:noMultiLvlLbl val="0"/>
      </c:catAx>
      <c:valAx>
        <c:axId val="1866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8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of Exenditure by Type, FY20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'[1]Operations Expenditures'!$A$3:$A$27</c:f>
              <c:strCache>
                <c:ptCount val="25"/>
                <c:pt idx="0">
                  <c:v>Computers &amp; Peripherals</c:v>
                </c:pt>
                <c:pt idx="1">
                  <c:v>Library Furniture</c:v>
                </c:pt>
                <c:pt idx="2">
                  <c:v>Other Equipment</c:v>
                </c:pt>
                <c:pt idx="3">
                  <c:v>Library Books (Book Club)</c:v>
                </c:pt>
                <c:pt idx="4">
                  <c:v>Training - Staff Development</c:v>
                </c:pt>
                <c:pt idx="5">
                  <c:v>Travel</c:v>
                </c:pt>
                <c:pt idx="6">
                  <c:v>Maintenance/Equipment</c:v>
                </c:pt>
                <c:pt idx="7">
                  <c:v>Office Supplies</c:v>
                </c:pt>
                <c:pt idx="8">
                  <c:v>Other Supplies</c:v>
                </c:pt>
                <c:pt idx="9">
                  <c:v>Printer Cartridges</c:v>
                </c:pt>
                <c:pt idx="10">
                  <c:v>Print Shop Charges</c:v>
                </c:pt>
                <c:pt idx="11">
                  <c:v>Other Printing</c:v>
                </c:pt>
                <c:pt idx="12">
                  <c:v>Duplication (Toner &amp; Paper)</c:v>
                </c:pt>
                <c:pt idx="13">
                  <c:v>Postage &amp; Shipping</c:v>
                </c:pt>
                <c:pt idx="14">
                  <c:v>Equipment Rental</c:v>
                </c:pt>
                <c:pt idx="15">
                  <c:v>Purchased Services</c:v>
                </c:pt>
                <c:pt idx="16">
                  <c:v>Meals/Catering</c:v>
                </c:pt>
                <c:pt idx="17">
                  <c:v>Membership &amp; Dues</c:v>
                </c:pt>
                <c:pt idx="18">
                  <c:v>Prizes &amp; Gifts</c:v>
                </c:pt>
                <c:pt idx="19">
                  <c:v>Software</c:v>
                </c:pt>
                <c:pt idx="20">
                  <c:v>Subscriptions</c:v>
                </c:pt>
                <c:pt idx="21">
                  <c:v>Credit Card Discount</c:v>
                </c:pt>
                <c:pt idx="22">
                  <c:v>Online Subscriptions</c:v>
                </c:pt>
                <c:pt idx="23">
                  <c:v>Solinet (WMS)</c:v>
                </c:pt>
                <c:pt idx="24">
                  <c:v>Other Charges</c:v>
                </c:pt>
              </c:strCache>
            </c:strRef>
          </c:cat>
          <c:val>
            <c:numRef>
              <c:f>'[1]Operations Expenditures'!$K$3:$K$27</c:f>
              <c:numCache>
                <c:formatCode>General</c:formatCode>
                <c:ptCount val="25"/>
                <c:pt idx="0">
                  <c:v>5.9803529753824594E-2</c:v>
                </c:pt>
                <c:pt idx="1">
                  <c:v>0.16616567671905155</c:v>
                </c:pt>
                <c:pt idx="2">
                  <c:v>0</c:v>
                </c:pt>
                <c:pt idx="3">
                  <c:v>1.1212935829404273E-3</c:v>
                </c:pt>
                <c:pt idx="4">
                  <c:v>8.4904309735698387E-4</c:v>
                </c:pt>
                <c:pt idx="5">
                  <c:v>2.324031056317168E-2</c:v>
                </c:pt>
                <c:pt idx="6">
                  <c:v>6.5748891709268439E-2</c:v>
                </c:pt>
                <c:pt idx="7">
                  <c:v>0.11113832448011193</c:v>
                </c:pt>
                <c:pt idx="8">
                  <c:v>5.1977347918671316E-3</c:v>
                </c:pt>
                <c:pt idx="9">
                  <c:v>2.0457258881199768E-3</c:v>
                </c:pt>
                <c:pt idx="10">
                  <c:v>5.2407062198619242E-3</c:v>
                </c:pt>
                <c:pt idx="11">
                  <c:v>4.258922615479931E-3</c:v>
                </c:pt>
                <c:pt idx="12">
                  <c:v>3.9467700896156095E-2</c:v>
                </c:pt>
                <c:pt idx="13">
                  <c:v>1.4727426808242523E-2</c:v>
                </c:pt>
                <c:pt idx="14">
                  <c:v>5.5066623583114913E-2</c:v>
                </c:pt>
                <c:pt idx="15">
                  <c:v>2.5438076259147981E-2</c:v>
                </c:pt>
                <c:pt idx="16">
                  <c:v>7.6792716889558174E-3</c:v>
                </c:pt>
                <c:pt idx="17">
                  <c:v>2.0791948281237482E-2</c:v>
                </c:pt>
                <c:pt idx="18">
                  <c:v>1.6818562815965608E-3</c:v>
                </c:pt>
                <c:pt idx="19">
                  <c:v>3.6526975187784511E-3</c:v>
                </c:pt>
                <c:pt idx="20">
                  <c:v>7.3875537169128935E-3</c:v>
                </c:pt>
                <c:pt idx="21">
                  <c:v>5.1717080659094251E-5</c:v>
                </c:pt>
                <c:pt idx="22">
                  <c:v>6.1117606113043024E-2</c:v>
                </c:pt>
                <c:pt idx="23">
                  <c:v>0.31765152316262979</c:v>
                </c:pt>
                <c:pt idx="24">
                  <c:v>4.7583918847070701E-4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0-483D-A33D-C9055BADC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6535647"/>
        <c:axId val="1865382623"/>
      </c:lineChart>
      <c:catAx>
        <c:axId val="1826535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382623"/>
        <c:crosses val="autoZero"/>
        <c:auto val="1"/>
        <c:lblAlgn val="ctr"/>
        <c:lblOffset val="100"/>
        <c:noMultiLvlLbl val="0"/>
      </c:catAx>
      <c:valAx>
        <c:axId val="1865382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6535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FY20 Materials Expenditures - </a:t>
            </a:r>
          </a:p>
          <a:p>
            <a:pPr>
              <a:defRPr/>
            </a:pPr>
            <a:r>
              <a:rPr lang="en-US"/>
              <a:t>Library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D25-4453-A018-814D542E80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7D25-4453-A018-814D542E806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A91D26A-CC04-48DE-BC79-D251DF29FFEE}" type="VALUE">
                      <a:rPr lang="en-US" sz="1200" b="1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D25-4453-A018-814D542E806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DDF86DB-575A-4E53-B711-3168C695CE9A}" type="VALUE">
                      <a:rPr lang="en-US" sz="1200" b="1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D25-4453-A018-814D542E80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1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'Total Expenditures - Gift-Univ'!$A$3:$A$4</c:f>
              <c:strCache>
                <c:ptCount val="2"/>
                <c:pt idx="0">
                  <c:v>University Funded</c:v>
                </c:pt>
                <c:pt idx="1">
                  <c:v>Gift Funded</c:v>
                </c:pt>
              </c:strCache>
            </c:strRef>
          </c:cat>
          <c:val>
            <c:numRef>
              <c:f>'Total Expenditures - Gift-Univ'!$C$3:$C$4</c:f>
              <c:numCache>
                <c:formatCode>0.00%</c:formatCode>
                <c:ptCount val="2"/>
                <c:pt idx="0">
                  <c:v>0.83387414893113943</c:v>
                </c:pt>
                <c:pt idx="1">
                  <c:v>0.16612585106886052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5-4453-A018-814D542E8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FY20 Operations Expenditures -</a:t>
            </a:r>
          </a:p>
          <a:p>
            <a:pPr>
              <a:defRPr/>
            </a:pPr>
            <a:r>
              <a:rPr lang="en-US"/>
              <a:t>Library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4040-464B-81B6-A09A92D1FC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040-464B-81B6-A09A92D1FC2D}"/>
              </c:ext>
            </c:extLst>
          </c:dPt>
          <c:dLbls>
            <c:dLbl>
              <c:idx val="0"/>
              <c:layout>
                <c:manualLayout>
                  <c:x val="-0.18922648731408573"/>
                  <c:y val="-0.12969415281423155"/>
                </c:manualLayout>
              </c:layout>
              <c:tx>
                <c:rich>
                  <a:bodyPr/>
                  <a:lstStyle/>
                  <a:p>
                    <a:fld id="{E739124A-41B7-4B8B-869B-AA3E76312693}" type="VALUE">
                      <a:rPr lang="en-US" sz="1200" b="1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040-464B-81B6-A09A92D1FC2D}"/>
                </c:ext>
              </c:extLst>
            </c:dLbl>
            <c:dLbl>
              <c:idx val="1"/>
              <c:layout>
                <c:manualLayout>
                  <c:x val="0.13792333770778653"/>
                  <c:y val="7.0059419655876351E-2"/>
                </c:manualLayout>
              </c:layout>
              <c:tx>
                <c:rich>
                  <a:bodyPr/>
                  <a:lstStyle/>
                  <a:p>
                    <a:fld id="{573DA380-1986-4D33-B568-11C541604364}" type="VALUE">
                      <a:rPr lang="en-US" sz="1200" b="1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040-464B-81B6-A09A92D1FC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'Total Expenditures - Gift-Univ'!$A$10:$A$11</c:f>
              <c:strCache>
                <c:ptCount val="2"/>
                <c:pt idx="0">
                  <c:v>University Funded</c:v>
                </c:pt>
                <c:pt idx="1">
                  <c:v>Gift Funded</c:v>
                </c:pt>
              </c:strCache>
            </c:strRef>
          </c:cat>
          <c:val>
            <c:numRef>
              <c:f>'Total Expenditures - Gift-Univ'!$C$10:$C$11</c:f>
              <c:numCache>
                <c:formatCode>0.00%</c:formatCode>
                <c:ptCount val="2"/>
                <c:pt idx="0">
                  <c:v>0.65229601763762679</c:v>
                </c:pt>
                <c:pt idx="1">
                  <c:v>0.34770398236237321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0-464B-81B6-A09A92D1F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Library Fundraising Totals, FY16-FY20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'Fund Raising Summary'!$A$9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'Fund Raising Summary'!$B$1:$F$1</c:f>
              <c:strCache>
                <c:ptCount val="5"/>
                <c:pt idx="0">
                  <c:v>2015/2016 Contributions</c:v>
                </c:pt>
                <c:pt idx="1">
                  <c:v>2016/2017 Contributions</c:v>
                </c:pt>
                <c:pt idx="2">
                  <c:v>2017/2018 Contributions</c:v>
                </c:pt>
                <c:pt idx="3">
                  <c:v>2018/2019 Contributions</c:v>
                </c:pt>
                <c:pt idx="4">
                  <c:v>2019/2020 Contributions</c:v>
                </c:pt>
              </c:strCache>
            </c:strRef>
          </c:cat>
          <c:val>
            <c:numRef>
              <c:f>'Fund Raising Summary'!$B$9:$F$9</c:f>
              <c:numCache>
                <c:formatCode>"$"#,##0.00</c:formatCode>
                <c:ptCount val="5"/>
                <c:pt idx="0">
                  <c:v>389477.17</c:v>
                </c:pt>
                <c:pt idx="1">
                  <c:v>507546.29</c:v>
                </c:pt>
                <c:pt idx="2">
                  <c:v>224244</c:v>
                </c:pt>
                <c:pt idx="3">
                  <c:v>106758.82</c:v>
                </c:pt>
                <c:pt idx="4">
                  <c:v>18986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B5-48E7-A60C-C01FF8721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95024"/>
        <c:axId val="157059216"/>
      </c:lineChart>
      <c:catAx>
        <c:axId val="2889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59216"/>
        <c:crosses val="autoZero"/>
        <c:auto val="1"/>
        <c:lblAlgn val="ctr"/>
        <c:lblOffset val="100"/>
        <c:noMultiLvlLbl val="0"/>
      </c:catAx>
      <c:valAx>
        <c:axId val="15705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9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17</xdr:row>
      <xdr:rowOff>171450</xdr:rowOff>
    </xdr:from>
    <xdr:to>
      <xdr:col>5</xdr:col>
      <xdr:colOff>1152525</xdr:colOff>
      <xdr:row>35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12CEE58-0DBE-40BB-B03C-E0BF255504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776286</xdr:colOff>
      <xdr:row>32</xdr:row>
      <xdr:rowOff>28575</xdr:rowOff>
    </xdr:from>
    <xdr:to>
      <xdr:col>9</xdr:col>
      <xdr:colOff>380999</xdr:colOff>
      <xdr:row>48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91AF01-4CEF-45BE-AE7F-B614D2B21F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0</xdr:row>
      <xdr:rowOff>171450</xdr:rowOff>
    </xdr:from>
    <xdr:to>
      <xdr:col>15</xdr:col>
      <xdr:colOff>561975</xdr:colOff>
      <xdr:row>15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0158D3-13A9-4870-862D-8BDC3BBF83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233362</xdr:colOff>
      <xdr:row>19</xdr:row>
      <xdr:rowOff>114300</xdr:rowOff>
    </xdr:from>
    <xdr:to>
      <xdr:col>15</xdr:col>
      <xdr:colOff>538162</xdr:colOff>
      <xdr:row>34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2F5414D-6FD8-4A63-8C0D-EDB54B3D29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12</xdr:row>
      <xdr:rowOff>104775</xdr:rowOff>
    </xdr:from>
    <xdr:to>
      <xdr:col>7</xdr:col>
      <xdr:colOff>266700</xdr:colOff>
      <xdr:row>26</xdr:row>
      <xdr:rowOff>180975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1B14BC0-905F-4659-ABDA-8981DF7B3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dinkins\Documents\E%20drive%20contents\Annual%20Reports\2019-2020\Charts%20and%20Statistics%20FY20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Volumes"/>
      <sheetName val="Journals holdings"/>
      <sheetName val="Federal Documents"/>
      <sheetName val="Other Formats"/>
      <sheetName val="Electronic Collections"/>
      <sheetName val="Selected Activity"/>
      <sheetName val="Materials Expenditures"/>
      <sheetName val="Operations Expenditures"/>
      <sheetName val="Total Expenditures - Gift-Univ"/>
      <sheetName val="Fund Raising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Computers &amp; Peripherals</v>
          </cell>
          <cell r="K3">
            <v>5.9803529753824594E-2</v>
          </cell>
        </row>
        <row r="4">
          <cell r="A4" t="str">
            <v>Library Furniture</v>
          </cell>
          <cell r="K4">
            <v>0.16616567671905155</v>
          </cell>
        </row>
        <row r="5">
          <cell r="A5" t="str">
            <v>Other Equipment</v>
          </cell>
          <cell r="K5">
            <v>0</v>
          </cell>
        </row>
        <row r="6">
          <cell r="A6" t="str">
            <v>Library Books (Book Club)</v>
          </cell>
          <cell r="K6">
            <v>1.1212935829404273E-3</v>
          </cell>
        </row>
        <row r="7">
          <cell r="A7" t="str">
            <v>Training - Staff Development</v>
          </cell>
          <cell r="K7">
            <v>8.4904309735698387E-4</v>
          </cell>
        </row>
        <row r="8">
          <cell r="A8" t="str">
            <v>Travel</v>
          </cell>
          <cell r="K8">
            <v>2.324031056317168E-2</v>
          </cell>
        </row>
        <row r="9">
          <cell r="A9" t="str">
            <v>Maintenance/Equipment</v>
          </cell>
          <cell r="K9">
            <v>6.5748891709268439E-2</v>
          </cell>
        </row>
        <row r="10">
          <cell r="A10" t="str">
            <v>Office Supplies</v>
          </cell>
          <cell r="K10">
            <v>0.11113832448011193</v>
          </cell>
        </row>
        <row r="11">
          <cell r="A11" t="str">
            <v>Other Supplies</v>
          </cell>
          <cell r="K11">
            <v>5.1977347918671316E-3</v>
          </cell>
        </row>
        <row r="12">
          <cell r="A12" t="str">
            <v>Printer Cartridges</v>
          </cell>
          <cell r="K12">
            <v>2.0457258881199768E-3</v>
          </cell>
        </row>
        <row r="13">
          <cell r="A13" t="str">
            <v>Print Shop Charges</v>
          </cell>
          <cell r="K13">
            <v>5.2407062198619242E-3</v>
          </cell>
        </row>
        <row r="14">
          <cell r="A14" t="str">
            <v>Other Printing</v>
          </cell>
          <cell r="K14">
            <v>4.258922615479931E-3</v>
          </cell>
        </row>
        <row r="15">
          <cell r="A15" t="str">
            <v>Duplication (Toner &amp; Paper)</v>
          </cell>
          <cell r="K15">
            <v>3.9467700896156095E-2</v>
          </cell>
        </row>
        <row r="16">
          <cell r="A16" t="str">
            <v>Postage &amp; Shipping</v>
          </cell>
          <cell r="K16">
            <v>1.4727426808242523E-2</v>
          </cell>
        </row>
        <row r="17">
          <cell r="A17" t="str">
            <v>Equipment Rental</v>
          </cell>
          <cell r="K17">
            <v>5.5066623583114913E-2</v>
          </cell>
        </row>
        <row r="18">
          <cell r="A18" t="str">
            <v>Purchased Services</v>
          </cell>
          <cell r="K18">
            <v>2.5438076259147981E-2</v>
          </cell>
        </row>
        <row r="19">
          <cell r="A19" t="str">
            <v>Meals/Catering</v>
          </cell>
          <cell r="K19">
            <v>7.6792716889558174E-3</v>
          </cell>
        </row>
        <row r="20">
          <cell r="A20" t="str">
            <v>Membership &amp; Dues</v>
          </cell>
          <cell r="K20">
            <v>2.0791948281237482E-2</v>
          </cell>
        </row>
        <row r="21">
          <cell r="A21" t="str">
            <v>Prizes &amp; Gifts</v>
          </cell>
          <cell r="K21">
            <v>1.6818562815965608E-3</v>
          </cell>
        </row>
        <row r="22">
          <cell r="A22" t="str">
            <v>Software</v>
          </cell>
          <cell r="K22">
            <v>3.6526975187784511E-3</v>
          </cell>
        </row>
        <row r="23">
          <cell r="A23" t="str">
            <v>Subscriptions</v>
          </cell>
          <cell r="K23">
            <v>7.3875537169128935E-3</v>
          </cell>
        </row>
        <row r="24">
          <cell r="A24" t="str">
            <v>Credit Card Discount</v>
          </cell>
          <cell r="K24">
            <v>5.1717080659094251E-5</v>
          </cell>
        </row>
        <row r="25">
          <cell r="A25" t="str">
            <v>Online Subscriptions</v>
          </cell>
          <cell r="K25">
            <v>6.1117606113043024E-2</v>
          </cell>
        </row>
        <row r="26">
          <cell r="A26" t="str">
            <v>Solinet (WMS)</v>
          </cell>
          <cell r="K26">
            <v>0.31765152316262979</v>
          </cell>
        </row>
        <row r="27">
          <cell r="A27" t="str">
            <v>Other Charges</v>
          </cell>
          <cell r="K27">
            <v>4.7583918847070701E-4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B1" workbookViewId="0">
      <selection activeCell="B17" sqref="B17"/>
    </sheetView>
  </sheetViews>
  <sheetFormatPr defaultRowHeight="15" x14ac:dyDescent="0.25"/>
  <cols>
    <col min="1" max="1" width="25.85546875" bestFit="1" customWidth="1"/>
    <col min="2" max="2" width="17" style="3" bestFit="1" customWidth="1"/>
    <col min="3" max="3" width="18" style="3" bestFit="1" customWidth="1"/>
    <col min="4" max="4" width="17" style="3" bestFit="1" customWidth="1"/>
    <col min="5" max="5" width="18" style="3" bestFit="1" customWidth="1"/>
    <col min="6" max="6" width="17" style="3" bestFit="1" customWidth="1"/>
    <col min="7" max="7" width="18" style="3" bestFit="1" customWidth="1"/>
    <col min="8" max="8" width="17" style="3" bestFit="1" customWidth="1"/>
    <col min="9" max="9" width="18" style="3" bestFit="1" customWidth="1"/>
    <col min="10" max="10" width="17" style="3" bestFit="1" customWidth="1"/>
    <col min="11" max="11" width="18" style="3" bestFit="1" customWidth="1"/>
  </cols>
  <sheetData>
    <row r="1" spans="1:11" s="1" customForma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3" spans="1:11" x14ac:dyDescent="0.25">
      <c r="A3" t="s">
        <v>11</v>
      </c>
      <c r="B3" s="3">
        <v>187009</v>
      </c>
      <c r="C3" s="3">
        <v>170163</v>
      </c>
      <c r="D3" s="3">
        <v>186532</v>
      </c>
      <c r="E3" s="3">
        <v>169795</v>
      </c>
      <c r="F3" s="3">
        <v>185165</v>
      </c>
      <c r="G3" s="3">
        <v>168332</v>
      </c>
      <c r="H3" s="3">
        <v>197941</v>
      </c>
      <c r="I3" s="3">
        <v>181181</v>
      </c>
      <c r="J3" s="2">
        <v>195944</v>
      </c>
      <c r="K3" s="2">
        <v>161437</v>
      </c>
    </row>
    <row r="4" spans="1:11" x14ac:dyDescent="0.25">
      <c r="A4" t="s">
        <v>12</v>
      </c>
      <c r="B4" s="3">
        <v>11018</v>
      </c>
      <c r="C4" s="3">
        <v>4110</v>
      </c>
      <c r="D4" s="3">
        <v>11023</v>
      </c>
      <c r="E4" s="3">
        <v>4095</v>
      </c>
      <c r="F4" s="3">
        <v>11208</v>
      </c>
      <c r="G4" s="3">
        <v>3334</v>
      </c>
      <c r="H4" s="3">
        <v>11485</v>
      </c>
      <c r="I4" s="3">
        <v>3336</v>
      </c>
      <c r="J4" s="2">
        <v>11720</v>
      </c>
      <c r="K4" s="2">
        <v>3415</v>
      </c>
    </row>
    <row r="5" spans="1:11" x14ac:dyDescent="0.25">
      <c r="A5" t="s">
        <v>13</v>
      </c>
      <c r="B5" s="3">
        <v>4978</v>
      </c>
      <c r="C5" s="3">
        <v>2022</v>
      </c>
      <c r="D5" s="3">
        <v>5040</v>
      </c>
      <c r="E5" s="3">
        <v>2052</v>
      </c>
      <c r="F5" s="3">
        <v>6302</v>
      </c>
      <c r="G5" s="3">
        <v>2448</v>
      </c>
      <c r="H5" s="3">
        <v>6367</v>
      </c>
      <c r="I5" s="3">
        <v>2512</v>
      </c>
      <c r="J5" s="2">
        <v>6314</v>
      </c>
      <c r="K5" s="2">
        <v>3025</v>
      </c>
    </row>
    <row r="6" spans="1:11" x14ac:dyDescent="0.25">
      <c r="A6" t="s">
        <v>14</v>
      </c>
      <c r="B6" s="3">
        <v>1441</v>
      </c>
      <c r="C6" s="3">
        <v>888</v>
      </c>
      <c r="D6" s="3">
        <v>1478</v>
      </c>
      <c r="E6" s="3">
        <v>919</v>
      </c>
      <c r="F6" s="3">
        <v>1537</v>
      </c>
      <c r="G6" s="3">
        <v>897</v>
      </c>
      <c r="H6" s="3">
        <v>1559</v>
      </c>
      <c r="I6" s="3">
        <v>903</v>
      </c>
      <c r="J6" s="2">
        <v>1627</v>
      </c>
      <c r="K6" s="2">
        <v>979</v>
      </c>
    </row>
    <row r="7" spans="1:11" x14ac:dyDescent="0.25">
      <c r="A7" t="s">
        <v>15</v>
      </c>
      <c r="B7" s="3">
        <v>1598</v>
      </c>
      <c r="C7" s="3">
        <v>1591</v>
      </c>
      <c r="D7" s="3">
        <v>1615</v>
      </c>
      <c r="E7" s="3">
        <v>1605</v>
      </c>
      <c r="F7" s="3">
        <v>1670</v>
      </c>
      <c r="G7" s="3">
        <v>1653</v>
      </c>
      <c r="H7" s="3">
        <v>1674</v>
      </c>
      <c r="I7" s="3">
        <v>1657</v>
      </c>
      <c r="J7" s="2">
        <v>1685</v>
      </c>
      <c r="K7" s="2">
        <v>1677</v>
      </c>
    </row>
    <row r="8" spans="1:11" x14ac:dyDescent="0.25">
      <c r="A8" t="s">
        <v>16</v>
      </c>
      <c r="B8" s="3">
        <v>88</v>
      </c>
      <c r="C8" s="3">
        <v>49</v>
      </c>
      <c r="D8" s="3">
        <v>88</v>
      </c>
      <c r="E8" s="3">
        <v>49</v>
      </c>
      <c r="F8" s="3">
        <v>104</v>
      </c>
      <c r="G8" s="3">
        <v>53</v>
      </c>
      <c r="H8" s="3">
        <v>104</v>
      </c>
      <c r="I8" s="3">
        <v>53</v>
      </c>
      <c r="J8" s="2">
        <v>104</v>
      </c>
      <c r="K8" s="2">
        <v>57</v>
      </c>
    </row>
    <row r="9" spans="1:11" x14ac:dyDescent="0.25">
      <c r="A9" t="s">
        <v>17</v>
      </c>
      <c r="B9" s="3">
        <v>70</v>
      </c>
      <c r="C9" s="3">
        <v>56</v>
      </c>
      <c r="D9" s="3">
        <v>70</v>
      </c>
      <c r="E9" s="3">
        <v>56</v>
      </c>
      <c r="F9" s="3">
        <v>70</v>
      </c>
      <c r="G9" s="3">
        <v>42</v>
      </c>
      <c r="H9" s="3">
        <v>70</v>
      </c>
      <c r="I9" s="3">
        <v>42</v>
      </c>
      <c r="J9" s="2">
        <v>72</v>
      </c>
      <c r="K9" s="2">
        <v>50</v>
      </c>
    </row>
    <row r="10" spans="1:11" x14ac:dyDescent="0.25">
      <c r="A10" t="s">
        <v>18</v>
      </c>
      <c r="B10" s="3" t="s">
        <v>19</v>
      </c>
      <c r="C10" s="3" t="s">
        <v>19</v>
      </c>
      <c r="D10" s="3" t="s">
        <v>19</v>
      </c>
      <c r="E10" s="3" t="s">
        <v>19</v>
      </c>
      <c r="F10" s="3" t="s">
        <v>19</v>
      </c>
      <c r="G10" s="3" t="s">
        <v>19</v>
      </c>
      <c r="H10" s="3" t="s">
        <v>19</v>
      </c>
      <c r="I10" s="3" t="s">
        <v>19</v>
      </c>
      <c r="J10" s="2">
        <v>4860</v>
      </c>
      <c r="K10" s="2">
        <v>4796</v>
      </c>
    </row>
    <row r="11" spans="1:11" x14ac:dyDescent="0.25">
      <c r="A11" t="s">
        <v>20</v>
      </c>
      <c r="B11" s="3" t="s">
        <v>19</v>
      </c>
      <c r="C11" s="3" t="s">
        <v>19</v>
      </c>
      <c r="D11" s="3" t="s">
        <v>19</v>
      </c>
      <c r="E11" s="3" t="s">
        <v>19</v>
      </c>
      <c r="F11" s="3" t="s">
        <v>19</v>
      </c>
      <c r="G11" s="3" t="s">
        <v>19</v>
      </c>
      <c r="H11" s="3" t="s">
        <v>19</v>
      </c>
      <c r="I11" s="3" t="s">
        <v>19</v>
      </c>
      <c r="J11" s="2">
        <v>391</v>
      </c>
      <c r="K11" s="2">
        <v>393</v>
      </c>
    </row>
    <row r="12" spans="1:11" s="1" customFormat="1" ht="30" x14ac:dyDescent="0.25">
      <c r="A12" s="5" t="s">
        <v>21</v>
      </c>
      <c r="B12" s="2">
        <f t="shared" ref="B12:I12" si="0">SUM(B1:B9)</f>
        <v>206202</v>
      </c>
      <c r="C12" s="2">
        <f t="shared" si="0"/>
        <v>178879</v>
      </c>
      <c r="D12" s="2">
        <f t="shared" si="0"/>
        <v>205846</v>
      </c>
      <c r="E12" s="2">
        <f t="shared" si="0"/>
        <v>178571</v>
      </c>
      <c r="F12" s="2">
        <f t="shared" si="0"/>
        <v>206056</v>
      </c>
      <c r="G12" s="2">
        <f t="shared" si="0"/>
        <v>176759</v>
      </c>
      <c r="H12" s="2">
        <f t="shared" si="0"/>
        <v>219200</v>
      </c>
      <c r="I12" s="2">
        <f t="shared" si="0"/>
        <v>189684</v>
      </c>
      <c r="J12" s="2">
        <f>SUM(J3:J11)</f>
        <v>222717</v>
      </c>
      <c r="K12" s="2">
        <f>SUM(K3:K11)</f>
        <v>175829</v>
      </c>
    </row>
    <row r="13" spans="1:11" x14ac:dyDescent="0.25">
      <c r="A13" t="s">
        <v>22</v>
      </c>
      <c r="B13" s="3">
        <v>25512</v>
      </c>
      <c r="D13" s="3">
        <v>24525</v>
      </c>
      <c r="F13" s="3">
        <v>24656</v>
      </c>
      <c r="H13" s="3">
        <v>24812</v>
      </c>
      <c r="J13" s="2">
        <v>24812</v>
      </c>
    </row>
    <row r="14" spans="1:11" s="1" customFormat="1" x14ac:dyDescent="0.25">
      <c r="A14" s="1" t="s">
        <v>23</v>
      </c>
      <c r="B14" s="2">
        <f>SUM(B12:B13)</f>
        <v>231714</v>
      </c>
      <c r="C14" s="2"/>
      <c r="D14" s="2">
        <f>SUM(D12:D13)</f>
        <v>230371</v>
      </c>
      <c r="E14" s="2"/>
      <c r="F14" s="2">
        <f>SUM(F12:F13)</f>
        <v>230712</v>
      </c>
      <c r="G14" s="2"/>
      <c r="H14" s="2">
        <f>SUM(H12:H13)</f>
        <v>244012</v>
      </c>
      <c r="I14" s="2"/>
      <c r="J14" s="2">
        <f>SUM(J12:J13)</f>
        <v>247529</v>
      </c>
      <c r="K14" s="2"/>
    </row>
    <row r="15" spans="1:11" x14ac:dyDescent="0.25">
      <c r="A15" t="s">
        <v>24</v>
      </c>
    </row>
    <row r="16" spans="1:11" ht="75" x14ac:dyDescent="0.25">
      <c r="A16" t="s">
        <v>25</v>
      </c>
      <c r="B16" s="4" t="s">
        <v>26</v>
      </c>
    </row>
    <row r="17" spans="1:2" ht="75" x14ac:dyDescent="0.25">
      <c r="A17" t="s">
        <v>27</v>
      </c>
      <c r="B17" s="4" t="s">
        <v>180</v>
      </c>
    </row>
    <row r="18" spans="1:2" ht="30" x14ac:dyDescent="0.25">
      <c r="A18" t="s">
        <v>28</v>
      </c>
      <c r="B18" s="4" t="s">
        <v>29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B1" workbookViewId="0">
      <selection activeCell="G2" sqref="G2"/>
    </sheetView>
  </sheetViews>
  <sheetFormatPr defaultRowHeight="15" x14ac:dyDescent="0.25"/>
  <cols>
    <col min="1" max="1" width="20.7109375" style="5" customWidth="1"/>
    <col min="2" max="5" width="15.7109375" style="15" customWidth="1"/>
    <col min="6" max="6" width="15.7109375" style="20" customWidth="1"/>
  </cols>
  <sheetData>
    <row r="1" spans="1:6" s="1" customFormat="1" ht="30" x14ac:dyDescent="0.25">
      <c r="A1" s="5" t="s">
        <v>169</v>
      </c>
      <c r="B1" s="19" t="s">
        <v>174</v>
      </c>
      <c r="C1" s="19" t="s">
        <v>173</v>
      </c>
      <c r="D1" s="19" t="s">
        <v>172</v>
      </c>
      <c r="E1" s="19" t="s">
        <v>171</v>
      </c>
      <c r="F1" s="19" t="s">
        <v>170</v>
      </c>
    </row>
    <row r="3" spans="1:6" x14ac:dyDescent="0.25">
      <c r="A3" s="5" t="s">
        <v>175</v>
      </c>
      <c r="B3" s="15">
        <v>10695</v>
      </c>
      <c r="C3" s="15">
        <v>45920.67</v>
      </c>
      <c r="D3" s="15">
        <v>86849</v>
      </c>
      <c r="E3" s="15">
        <v>102958.82</v>
      </c>
      <c r="F3" s="20">
        <v>13011</v>
      </c>
    </row>
    <row r="4" spans="1:6" x14ac:dyDescent="0.25">
      <c r="A4" s="5" t="s">
        <v>176</v>
      </c>
      <c r="B4" s="15">
        <v>5335</v>
      </c>
      <c r="C4" s="15">
        <v>9482.5</v>
      </c>
      <c r="D4" s="15">
        <v>6985</v>
      </c>
      <c r="E4" s="15">
        <v>2700</v>
      </c>
      <c r="F4" s="20">
        <v>625</v>
      </c>
    </row>
    <row r="5" spans="1:6" ht="75" x14ac:dyDescent="0.25">
      <c r="A5" s="5" t="s">
        <v>177</v>
      </c>
      <c r="B5" s="15">
        <v>372377.17</v>
      </c>
      <c r="C5" s="15">
        <v>450533.12</v>
      </c>
      <c r="D5" s="15">
        <v>129960</v>
      </c>
      <c r="E5" s="15">
        <v>750</v>
      </c>
      <c r="F5" s="20">
        <v>5000</v>
      </c>
    </row>
    <row r="6" spans="1:6" x14ac:dyDescent="0.25">
      <c r="A6" s="5" t="s">
        <v>178</v>
      </c>
      <c r="B6" s="15">
        <v>1070</v>
      </c>
      <c r="C6" s="15">
        <v>1360</v>
      </c>
      <c r="D6" s="15">
        <v>450</v>
      </c>
      <c r="E6" s="15">
        <v>350</v>
      </c>
      <c r="F6" s="20">
        <v>350</v>
      </c>
    </row>
    <row r="7" spans="1:6" x14ac:dyDescent="0.25">
      <c r="A7" s="5" t="s">
        <v>179</v>
      </c>
      <c r="B7" s="15">
        <v>0</v>
      </c>
      <c r="C7" s="15">
        <v>250</v>
      </c>
      <c r="D7" s="15">
        <v>0</v>
      </c>
      <c r="E7" s="15">
        <v>0</v>
      </c>
      <c r="F7" s="20">
        <v>0</v>
      </c>
    </row>
    <row r="9" spans="1:6" s="1" customFormat="1" x14ac:dyDescent="0.25">
      <c r="A9" s="5" t="s">
        <v>131</v>
      </c>
      <c r="B9" s="16">
        <f>SUM(B3:B8)</f>
        <v>389477.17</v>
      </c>
      <c r="C9" s="16">
        <f>SUM(C3:C8)</f>
        <v>507546.29</v>
      </c>
      <c r="D9" s="16">
        <f>SUM(D3:D8)</f>
        <v>224244</v>
      </c>
      <c r="E9" s="16">
        <f>SUM(E3:E8)</f>
        <v>106758.82</v>
      </c>
      <c r="F9" s="16">
        <f>SUM(F3:F8)</f>
        <v>18986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G14" sqref="G14"/>
    </sheetView>
  </sheetViews>
  <sheetFormatPr defaultRowHeight="15" x14ac:dyDescent="0.25"/>
  <cols>
    <col min="1" max="1" width="45.42578125" bestFit="1" customWidth="1"/>
    <col min="3" max="7" width="18" style="3" bestFit="1" customWidth="1"/>
  </cols>
  <sheetData>
    <row r="1" spans="1:7" x14ac:dyDescent="0.25">
      <c r="A1" s="1" t="s">
        <v>30</v>
      </c>
      <c r="C1" s="2" t="s">
        <v>2</v>
      </c>
      <c r="D1" s="2" t="s">
        <v>4</v>
      </c>
      <c r="E1" s="2" t="s">
        <v>6</v>
      </c>
      <c r="F1" s="2" t="s">
        <v>8</v>
      </c>
      <c r="G1" s="2" t="s">
        <v>10</v>
      </c>
    </row>
    <row r="3" spans="1:7" x14ac:dyDescent="0.25">
      <c r="A3" t="s">
        <v>31</v>
      </c>
      <c r="C3" s="3">
        <v>308</v>
      </c>
      <c r="D3" s="3">
        <v>295</v>
      </c>
      <c r="E3" s="3">
        <v>227</v>
      </c>
      <c r="F3" s="3">
        <v>228</v>
      </c>
      <c r="G3" s="2">
        <v>114</v>
      </c>
    </row>
    <row r="4" spans="1:7" x14ac:dyDescent="0.25">
      <c r="A4" t="s">
        <v>32</v>
      </c>
      <c r="C4" s="3">
        <v>317</v>
      </c>
      <c r="D4" s="3">
        <v>314</v>
      </c>
      <c r="E4" s="3">
        <v>373</v>
      </c>
      <c r="F4" s="3">
        <v>177</v>
      </c>
      <c r="G4" s="2">
        <v>215</v>
      </c>
    </row>
    <row r="5" spans="1:7" x14ac:dyDescent="0.25">
      <c r="A5" t="s">
        <v>33</v>
      </c>
      <c r="C5" s="3">
        <v>1028</v>
      </c>
      <c r="D5" s="3">
        <v>1015</v>
      </c>
      <c r="E5" s="3">
        <v>1127</v>
      </c>
      <c r="F5" s="3">
        <v>1024</v>
      </c>
      <c r="G5" s="2">
        <v>1052</v>
      </c>
    </row>
    <row r="6" spans="1:7" x14ac:dyDescent="0.25">
      <c r="A6" t="s">
        <v>34</v>
      </c>
      <c r="C6" s="3">
        <v>625</v>
      </c>
      <c r="D6" s="3">
        <v>609</v>
      </c>
      <c r="E6" s="3">
        <v>600</v>
      </c>
      <c r="F6" s="3">
        <v>405</v>
      </c>
      <c r="G6" s="2">
        <f>G3+G4</f>
        <v>329</v>
      </c>
    </row>
    <row r="7" spans="1:7" x14ac:dyDescent="0.25">
      <c r="A7" t="s">
        <v>35</v>
      </c>
      <c r="C7" s="3">
        <v>106140</v>
      </c>
      <c r="D7" s="3">
        <v>115751</v>
      </c>
      <c r="E7" s="3">
        <v>159553</v>
      </c>
      <c r="F7" s="3">
        <v>186552</v>
      </c>
      <c r="G7" s="2">
        <v>193482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K11" sqref="K11"/>
    </sheetView>
  </sheetViews>
  <sheetFormatPr defaultRowHeight="15" x14ac:dyDescent="0.25"/>
  <cols>
    <col min="1" max="1" width="41.140625" bestFit="1" customWidth="1"/>
    <col min="2" max="2" width="17.5703125" style="2" bestFit="1" customWidth="1"/>
    <col min="3" max="3" width="18" style="1" bestFit="1" customWidth="1"/>
    <col min="4" max="4" width="17.5703125" style="3" bestFit="1" customWidth="1"/>
    <col min="5" max="5" width="18" bestFit="1" customWidth="1"/>
    <col min="6" max="6" width="17.5703125" style="3" bestFit="1" customWidth="1"/>
    <col min="7" max="7" width="18" bestFit="1" customWidth="1"/>
    <col min="8" max="8" width="17.5703125" style="3" bestFit="1" customWidth="1"/>
    <col min="9" max="9" width="18" bestFit="1" customWidth="1"/>
    <col min="10" max="10" width="17.5703125" style="3" bestFit="1" customWidth="1"/>
    <col min="11" max="11" width="18" bestFit="1" customWidth="1"/>
  </cols>
  <sheetData>
    <row r="1" spans="1:11" x14ac:dyDescent="0.25">
      <c r="A1" s="1" t="s">
        <v>36</v>
      </c>
      <c r="B1" s="2" t="s">
        <v>37</v>
      </c>
      <c r="C1" s="1" t="s">
        <v>2</v>
      </c>
      <c r="D1" s="2" t="s">
        <v>38</v>
      </c>
      <c r="E1" s="1" t="s">
        <v>4</v>
      </c>
      <c r="F1" s="2" t="s">
        <v>39</v>
      </c>
      <c r="G1" s="1" t="s">
        <v>6</v>
      </c>
      <c r="H1" s="2" t="s">
        <v>40</v>
      </c>
      <c r="I1" s="1" t="s">
        <v>8</v>
      </c>
      <c r="J1" s="2" t="s">
        <v>41</v>
      </c>
      <c r="K1" s="1" t="s">
        <v>10</v>
      </c>
    </row>
    <row r="3" spans="1:11" x14ac:dyDescent="0.25">
      <c r="A3" t="s">
        <v>42</v>
      </c>
      <c r="B3" s="6">
        <v>200036</v>
      </c>
      <c r="C3" s="7"/>
      <c r="D3" s="6">
        <v>199868</v>
      </c>
      <c r="E3" s="7"/>
      <c r="F3" s="6">
        <v>200203</v>
      </c>
      <c r="G3" s="7"/>
      <c r="H3" s="6">
        <v>200400</v>
      </c>
      <c r="I3" s="7"/>
      <c r="J3" s="2">
        <f>H3+538</f>
        <v>200938</v>
      </c>
      <c r="K3" s="7"/>
    </row>
    <row r="4" spans="1:11" x14ac:dyDescent="0.25">
      <c r="A4" t="s">
        <v>43</v>
      </c>
      <c r="B4" s="6">
        <v>109848</v>
      </c>
      <c r="C4" s="7"/>
      <c r="D4" s="6">
        <v>109858</v>
      </c>
      <c r="E4" s="7"/>
      <c r="F4" s="6">
        <v>109858</v>
      </c>
      <c r="G4" s="7"/>
      <c r="H4" s="6">
        <v>110000</v>
      </c>
      <c r="I4" s="7"/>
      <c r="J4" s="2">
        <f>H4+26</f>
        <v>110026</v>
      </c>
      <c r="K4" s="7"/>
    </row>
    <row r="5" spans="1:11" x14ac:dyDescent="0.25">
      <c r="A5" t="s">
        <v>44</v>
      </c>
      <c r="B5" s="6">
        <v>223</v>
      </c>
      <c r="C5" s="7"/>
      <c r="D5" s="6">
        <v>223</v>
      </c>
      <c r="E5" s="7"/>
      <c r="F5" s="6">
        <v>223</v>
      </c>
      <c r="G5" s="7"/>
      <c r="H5" s="6">
        <v>223</v>
      </c>
      <c r="I5" s="7"/>
      <c r="J5" s="2">
        <f t="shared" ref="J5:J10" si="0">H5</f>
        <v>223</v>
      </c>
      <c r="K5" s="7"/>
    </row>
    <row r="6" spans="1:11" x14ac:dyDescent="0.25">
      <c r="A6" t="s">
        <v>45</v>
      </c>
      <c r="B6" s="6">
        <v>1464</v>
      </c>
      <c r="C6" s="7"/>
      <c r="D6" s="6">
        <v>1464</v>
      </c>
      <c r="E6" s="7"/>
      <c r="F6" s="6">
        <v>1464</v>
      </c>
      <c r="G6" s="7"/>
      <c r="H6" s="6">
        <v>1464</v>
      </c>
      <c r="I6" s="7"/>
      <c r="J6" s="2">
        <f t="shared" si="0"/>
        <v>1464</v>
      </c>
      <c r="K6" s="7"/>
    </row>
    <row r="7" spans="1:11" x14ac:dyDescent="0.25">
      <c r="A7" t="s">
        <v>46</v>
      </c>
      <c r="B7" s="6">
        <v>1651</v>
      </c>
      <c r="C7" s="7"/>
      <c r="D7" s="6">
        <v>1664</v>
      </c>
      <c r="E7" s="7"/>
      <c r="F7" s="6">
        <v>1665</v>
      </c>
      <c r="G7" s="7"/>
      <c r="H7" s="6">
        <v>1666</v>
      </c>
      <c r="I7" s="7"/>
      <c r="J7" s="2">
        <f t="shared" si="0"/>
        <v>1666</v>
      </c>
      <c r="K7" s="7"/>
    </row>
    <row r="8" spans="1:11" x14ac:dyDescent="0.25">
      <c r="A8" t="s">
        <v>47</v>
      </c>
      <c r="B8" s="6">
        <v>103</v>
      </c>
      <c r="C8" s="7"/>
      <c r="D8" s="6">
        <v>103</v>
      </c>
      <c r="E8" s="7"/>
      <c r="F8" s="6">
        <v>103</v>
      </c>
      <c r="G8" s="7"/>
      <c r="H8" s="6">
        <v>0</v>
      </c>
      <c r="I8" s="7"/>
      <c r="J8" s="2">
        <f t="shared" si="0"/>
        <v>0</v>
      </c>
      <c r="K8" s="7"/>
    </row>
    <row r="9" spans="1:11" x14ac:dyDescent="0.25">
      <c r="A9" t="s">
        <v>48</v>
      </c>
      <c r="B9" s="6">
        <v>30</v>
      </c>
      <c r="C9" s="7"/>
      <c r="D9" s="6">
        <v>30</v>
      </c>
      <c r="E9" s="7"/>
      <c r="F9" s="6">
        <v>30</v>
      </c>
      <c r="G9" s="7"/>
      <c r="H9" s="6">
        <v>30</v>
      </c>
      <c r="I9" s="7"/>
      <c r="J9" s="2">
        <f t="shared" si="0"/>
        <v>30</v>
      </c>
      <c r="K9" s="7"/>
    </row>
    <row r="10" spans="1:11" x14ac:dyDescent="0.25">
      <c r="A10" t="s">
        <v>49</v>
      </c>
      <c r="B10" s="6">
        <v>352</v>
      </c>
      <c r="C10" s="7"/>
      <c r="D10" s="6">
        <v>358</v>
      </c>
      <c r="E10" s="7"/>
      <c r="F10" s="6">
        <v>384</v>
      </c>
      <c r="G10" s="7"/>
      <c r="H10" s="6">
        <v>494</v>
      </c>
      <c r="I10" s="7"/>
      <c r="J10" s="2">
        <f t="shared" si="0"/>
        <v>494</v>
      </c>
      <c r="K10" s="7"/>
    </row>
    <row r="11" spans="1:11" x14ac:dyDescent="0.25">
      <c r="A11" t="s">
        <v>50</v>
      </c>
      <c r="B11" s="6"/>
      <c r="C11" s="6">
        <v>20684</v>
      </c>
      <c r="D11" s="6"/>
      <c r="E11" s="6">
        <v>21678</v>
      </c>
      <c r="F11" s="6"/>
      <c r="G11" s="6">
        <v>22115</v>
      </c>
      <c r="H11" s="6"/>
      <c r="I11" s="6">
        <v>23096</v>
      </c>
      <c r="J11" s="6"/>
      <c r="K11" s="2">
        <v>24162</v>
      </c>
    </row>
    <row r="15" spans="1:11" x14ac:dyDescent="0.25">
      <c r="A15" s="8"/>
    </row>
    <row r="19" spans="1:11" x14ac:dyDescent="0.25">
      <c r="A19" s="1" t="s">
        <v>51</v>
      </c>
      <c r="B19" s="2" t="s">
        <v>37</v>
      </c>
      <c r="C19" s="1" t="s">
        <v>2</v>
      </c>
      <c r="D19" s="2" t="s">
        <v>38</v>
      </c>
      <c r="E19" s="1" t="s">
        <v>4</v>
      </c>
      <c r="F19" s="2" t="s">
        <v>39</v>
      </c>
      <c r="G19" s="1" t="s">
        <v>6</v>
      </c>
      <c r="H19" s="2" t="s">
        <v>40</v>
      </c>
      <c r="I19" s="1" t="s">
        <v>8</v>
      </c>
      <c r="J19" s="2" t="s">
        <v>41</v>
      </c>
      <c r="K19" s="1" t="s">
        <v>10</v>
      </c>
    </row>
    <row r="20" spans="1:11" x14ac:dyDescent="0.25">
      <c r="G20" t="s">
        <v>24</v>
      </c>
    </row>
    <row r="21" spans="1:11" x14ac:dyDescent="0.25">
      <c r="A21" t="s">
        <v>52</v>
      </c>
      <c r="C21" s="6">
        <v>51900</v>
      </c>
      <c r="D21" s="6"/>
      <c r="E21" s="6">
        <v>52849</v>
      </c>
      <c r="F21" s="6"/>
      <c r="G21" s="6">
        <v>53413</v>
      </c>
      <c r="H21" s="6"/>
      <c r="I21" s="6">
        <v>52652</v>
      </c>
      <c r="J21" s="6"/>
      <c r="K21" s="2">
        <v>56036</v>
      </c>
    </row>
    <row r="22" spans="1:11" x14ac:dyDescent="0.25">
      <c r="A22" t="s">
        <v>53</v>
      </c>
      <c r="C22" s="6">
        <v>20044</v>
      </c>
      <c r="D22" s="6"/>
      <c r="E22" s="6">
        <v>20042</v>
      </c>
      <c r="F22" s="6"/>
      <c r="G22" s="6">
        <v>20484</v>
      </c>
      <c r="H22" s="6"/>
      <c r="I22" s="6">
        <v>21427</v>
      </c>
      <c r="J22" s="6"/>
      <c r="K22" s="2">
        <v>21450</v>
      </c>
    </row>
    <row r="23" spans="1:11" x14ac:dyDescent="0.25">
      <c r="A23" t="s">
        <v>54</v>
      </c>
      <c r="C23" s="6">
        <v>3</v>
      </c>
      <c r="D23" s="6"/>
      <c r="E23" s="6">
        <v>3</v>
      </c>
      <c r="F23" s="6"/>
      <c r="G23" s="6">
        <v>11</v>
      </c>
      <c r="H23" s="6"/>
      <c r="I23" s="6">
        <v>0</v>
      </c>
      <c r="J23" s="6"/>
      <c r="K23" s="2">
        <v>0</v>
      </c>
    </row>
    <row r="24" spans="1:11" x14ac:dyDescent="0.25">
      <c r="A24" t="s">
        <v>55</v>
      </c>
      <c r="C24" s="6">
        <v>573</v>
      </c>
      <c r="D24" s="6"/>
      <c r="E24" s="6">
        <v>572</v>
      </c>
      <c r="F24" s="6"/>
      <c r="G24" s="6">
        <v>401</v>
      </c>
      <c r="H24" s="6"/>
      <c r="I24" s="6">
        <v>402</v>
      </c>
      <c r="J24" s="6"/>
      <c r="K24" s="2">
        <v>402</v>
      </c>
    </row>
    <row r="25" spans="1:11" x14ac:dyDescent="0.25">
      <c r="A25" t="s">
        <v>56</v>
      </c>
      <c r="C25" s="6">
        <v>724</v>
      </c>
      <c r="D25" s="6"/>
      <c r="E25" s="6">
        <v>724</v>
      </c>
      <c r="F25" s="6"/>
      <c r="G25" s="6">
        <v>724</v>
      </c>
      <c r="H25" s="6"/>
      <c r="I25" s="6">
        <v>724</v>
      </c>
      <c r="J25" s="6"/>
      <c r="K25" s="2">
        <v>755</v>
      </c>
    </row>
    <row r="26" spans="1:11" x14ac:dyDescent="0.25">
      <c r="A26" t="s">
        <v>57</v>
      </c>
      <c r="C26" s="6">
        <v>69</v>
      </c>
      <c r="D26" s="6"/>
      <c r="E26" s="6">
        <v>69</v>
      </c>
      <c r="F26" s="6"/>
      <c r="G26" s="6">
        <v>20</v>
      </c>
      <c r="H26" s="6"/>
      <c r="I26" s="6">
        <v>20</v>
      </c>
      <c r="J26" s="6"/>
      <c r="K26" s="2">
        <v>4</v>
      </c>
    </row>
    <row r="27" spans="1:11" ht="45" x14ac:dyDescent="0.25">
      <c r="A27" s="8" t="s">
        <v>58</v>
      </c>
      <c r="C27" s="6">
        <v>34359</v>
      </c>
      <c r="D27" s="6"/>
      <c r="E27" s="6">
        <v>37453</v>
      </c>
      <c r="F27" s="6"/>
      <c r="G27" s="6">
        <v>61103</v>
      </c>
      <c r="H27" s="6"/>
      <c r="I27" s="6">
        <v>31398</v>
      </c>
      <c r="J27" s="6"/>
      <c r="K27" s="2">
        <v>36790</v>
      </c>
    </row>
    <row r="29" spans="1:11" ht="30" x14ac:dyDescent="0.25">
      <c r="A29" s="8" t="s">
        <v>59</v>
      </c>
    </row>
    <row r="30" spans="1:11" ht="30" x14ac:dyDescent="0.25">
      <c r="A30" s="8" t="s">
        <v>60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I6" sqref="I6"/>
    </sheetView>
  </sheetViews>
  <sheetFormatPr defaultRowHeight="15" x14ac:dyDescent="0.25"/>
  <cols>
    <col min="1" max="1" width="34.140625" bestFit="1" customWidth="1"/>
    <col min="2" max="2" width="17.5703125" bestFit="1" customWidth="1"/>
    <col min="3" max="3" width="18" bestFit="1" customWidth="1"/>
    <col min="4" max="4" width="17.5703125" bestFit="1" customWidth="1"/>
    <col min="5" max="5" width="18" bestFit="1" customWidth="1"/>
    <col min="6" max="6" width="17.5703125" bestFit="1" customWidth="1"/>
    <col min="7" max="7" width="18" bestFit="1" customWidth="1"/>
    <col min="8" max="8" width="17.5703125" bestFit="1" customWidth="1"/>
    <col min="9" max="9" width="18" bestFit="1" customWidth="1"/>
    <col min="10" max="10" width="17.5703125" bestFit="1" customWidth="1"/>
    <col min="11" max="11" width="18" bestFit="1" customWidth="1"/>
  </cols>
  <sheetData>
    <row r="1" spans="1:11" x14ac:dyDescent="0.25">
      <c r="A1" s="1" t="s">
        <v>61</v>
      </c>
      <c r="B1" s="2" t="s">
        <v>39</v>
      </c>
      <c r="C1" s="1" t="s">
        <v>6</v>
      </c>
      <c r="D1" s="2" t="s">
        <v>40</v>
      </c>
      <c r="E1" s="1" t="s">
        <v>8</v>
      </c>
      <c r="F1" s="2" t="s">
        <v>41</v>
      </c>
      <c r="G1" s="1" t="s">
        <v>10</v>
      </c>
    </row>
    <row r="3" spans="1:11" x14ac:dyDescent="0.25">
      <c r="A3" t="s">
        <v>62</v>
      </c>
      <c r="B3">
        <v>10</v>
      </c>
      <c r="D3">
        <v>55</v>
      </c>
      <c r="F3" s="1">
        <v>55</v>
      </c>
      <c r="G3" s="1">
        <v>15</v>
      </c>
    </row>
    <row r="4" spans="1:11" x14ac:dyDescent="0.25">
      <c r="A4" t="s">
        <v>63</v>
      </c>
      <c r="B4">
        <v>42</v>
      </c>
      <c r="D4">
        <v>97</v>
      </c>
      <c r="F4" s="1">
        <v>90</v>
      </c>
      <c r="G4" s="1">
        <v>40</v>
      </c>
    </row>
    <row r="5" spans="1:11" x14ac:dyDescent="0.25">
      <c r="A5" t="s">
        <v>64</v>
      </c>
      <c r="B5">
        <v>3</v>
      </c>
      <c r="D5">
        <v>25</v>
      </c>
      <c r="F5" s="1">
        <v>26</v>
      </c>
      <c r="G5" s="1">
        <v>3</v>
      </c>
    </row>
    <row r="6" spans="1:11" x14ac:dyDescent="0.25">
      <c r="A6" t="s">
        <v>65</v>
      </c>
      <c r="B6">
        <v>14</v>
      </c>
      <c r="D6">
        <v>41</v>
      </c>
      <c r="F6" s="1">
        <v>49</v>
      </c>
      <c r="G6" s="1">
        <v>20</v>
      </c>
    </row>
    <row r="7" spans="1:11" x14ac:dyDescent="0.25">
      <c r="A7" t="s">
        <v>66</v>
      </c>
      <c r="B7">
        <v>31</v>
      </c>
      <c r="D7">
        <v>90</v>
      </c>
      <c r="F7" s="1">
        <v>117</v>
      </c>
      <c r="G7" s="1">
        <v>36</v>
      </c>
    </row>
    <row r="8" spans="1:11" x14ac:dyDescent="0.25">
      <c r="A8" s="1" t="s">
        <v>67</v>
      </c>
      <c r="C8" t="s">
        <v>68</v>
      </c>
      <c r="E8">
        <v>151</v>
      </c>
      <c r="G8" s="1">
        <f>SUM(G3:G7)</f>
        <v>114</v>
      </c>
    </row>
    <row r="10" spans="1:11" x14ac:dyDescent="0.25">
      <c r="B10" s="2" t="s">
        <v>37</v>
      </c>
      <c r="C10" s="1" t="s">
        <v>2</v>
      </c>
      <c r="D10" s="2" t="s">
        <v>38</v>
      </c>
      <c r="E10" s="1" t="s">
        <v>4</v>
      </c>
      <c r="F10" s="2" t="s">
        <v>39</v>
      </c>
      <c r="G10" s="1" t="s">
        <v>6</v>
      </c>
      <c r="H10" s="2" t="s">
        <v>40</v>
      </c>
      <c r="I10" s="1" t="s">
        <v>8</v>
      </c>
      <c r="J10" s="2" t="s">
        <v>41</v>
      </c>
      <c r="K10" s="1" t="s">
        <v>10</v>
      </c>
    </row>
    <row r="11" spans="1:11" x14ac:dyDescent="0.25">
      <c r="B11" s="2"/>
      <c r="C11" s="1"/>
      <c r="D11" s="2"/>
      <c r="E11" s="1"/>
      <c r="F11" s="6" t="s">
        <v>68</v>
      </c>
      <c r="G11" s="1"/>
      <c r="H11" s="2"/>
      <c r="I11" s="1"/>
      <c r="J11" s="2"/>
      <c r="K11" s="1"/>
    </row>
    <row r="12" spans="1:11" x14ac:dyDescent="0.25">
      <c r="A12" t="s">
        <v>69</v>
      </c>
      <c r="B12" s="3">
        <v>7355</v>
      </c>
      <c r="C12" s="3">
        <v>18</v>
      </c>
      <c r="D12" s="3">
        <v>7305</v>
      </c>
      <c r="E12" s="3">
        <v>7059</v>
      </c>
      <c r="F12" s="3"/>
      <c r="G12" s="3">
        <v>6986</v>
      </c>
      <c r="H12" s="3">
        <v>4099</v>
      </c>
      <c r="I12" s="3">
        <v>3891</v>
      </c>
      <c r="J12" s="2">
        <v>4102</v>
      </c>
      <c r="K12" s="2">
        <v>3907</v>
      </c>
    </row>
    <row r="13" spans="1:11" x14ac:dyDescent="0.25">
      <c r="A13" t="s">
        <v>70</v>
      </c>
      <c r="B13" s="3">
        <v>12</v>
      </c>
      <c r="C13" s="3">
        <v>10</v>
      </c>
      <c r="D13" s="3">
        <v>12</v>
      </c>
      <c r="E13" s="3">
        <v>10</v>
      </c>
      <c r="F13" s="3"/>
      <c r="G13" s="3">
        <v>1</v>
      </c>
      <c r="H13" s="3">
        <v>1</v>
      </c>
      <c r="I13" s="3">
        <v>1</v>
      </c>
      <c r="J13" s="2">
        <v>1</v>
      </c>
      <c r="K13" s="2">
        <v>1</v>
      </c>
    </row>
    <row r="14" spans="1:11" x14ac:dyDescent="0.25">
      <c r="A14" t="s">
        <v>71</v>
      </c>
      <c r="B14" s="3">
        <v>108</v>
      </c>
      <c r="C14" s="3">
        <v>56</v>
      </c>
      <c r="D14" s="3">
        <v>109</v>
      </c>
      <c r="E14" s="3">
        <v>56</v>
      </c>
      <c r="F14" s="3"/>
      <c r="G14" s="3">
        <v>1</v>
      </c>
      <c r="H14" s="3">
        <v>1</v>
      </c>
      <c r="I14" s="3">
        <v>1</v>
      </c>
      <c r="J14" s="2">
        <v>1</v>
      </c>
      <c r="K14" s="2">
        <v>1</v>
      </c>
    </row>
    <row r="15" spans="1:11" x14ac:dyDescent="0.25">
      <c r="A15" t="s">
        <v>72</v>
      </c>
      <c r="B15" s="3">
        <v>553</v>
      </c>
      <c r="C15" s="3">
        <v>435</v>
      </c>
      <c r="D15" s="3">
        <v>553</v>
      </c>
      <c r="E15" s="3">
        <v>435</v>
      </c>
      <c r="F15" s="3"/>
      <c r="G15" s="3">
        <v>433</v>
      </c>
      <c r="H15" s="3">
        <v>971</v>
      </c>
      <c r="I15" s="3">
        <v>433</v>
      </c>
      <c r="J15" s="2">
        <v>971</v>
      </c>
      <c r="K15" s="2">
        <v>971</v>
      </c>
    </row>
    <row r="16" spans="1:11" x14ac:dyDescent="0.25">
      <c r="A16" t="s">
        <v>73</v>
      </c>
      <c r="B16" s="3">
        <v>3838</v>
      </c>
      <c r="C16" s="3">
        <v>3565</v>
      </c>
      <c r="D16" s="3">
        <v>4065</v>
      </c>
      <c r="E16" s="3">
        <v>3787</v>
      </c>
      <c r="F16" s="3"/>
      <c r="G16" s="3">
        <v>3996</v>
      </c>
      <c r="H16" s="3">
        <v>4490</v>
      </c>
      <c r="I16" s="3">
        <v>4015</v>
      </c>
      <c r="J16" s="2">
        <v>4717</v>
      </c>
      <c r="K16" s="2">
        <v>4010</v>
      </c>
    </row>
    <row r="17" spans="1:11" x14ac:dyDescent="0.25">
      <c r="A17" t="s">
        <v>74</v>
      </c>
      <c r="B17" s="3">
        <v>7</v>
      </c>
      <c r="C17" s="3">
        <v>7</v>
      </c>
      <c r="D17" s="3">
        <v>7</v>
      </c>
      <c r="E17" s="3">
        <v>7</v>
      </c>
      <c r="F17" s="3"/>
      <c r="G17" s="3">
        <v>3</v>
      </c>
      <c r="H17" s="3">
        <v>3</v>
      </c>
      <c r="I17" s="3">
        <v>3</v>
      </c>
      <c r="J17" s="2">
        <v>3</v>
      </c>
      <c r="K17" s="2">
        <v>3</v>
      </c>
    </row>
    <row r="18" spans="1:11" x14ac:dyDescent="0.25">
      <c r="A18" t="s">
        <v>75</v>
      </c>
      <c r="B18" s="3">
        <v>15</v>
      </c>
      <c r="C18" s="3">
        <v>13</v>
      </c>
      <c r="D18" s="3">
        <v>15</v>
      </c>
      <c r="E18" s="3">
        <v>13</v>
      </c>
      <c r="F18" s="3"/>
      <c r="G18" s="3">
        <v>1</v>
      </c>
      <c r="H18" s="3">
        <v>1</v>
      </c>
      <c r="I18" s="3">
        <v>1</v>
      </c>
      <c r="J18" s="2">
        <v>0</v>
      </c>
      <c r="K18" s="2">
        <v>0</v>
      </c>
    </row>
    <row r="19" spans="1:11" x14ac:dyDescent="0.25">
      <c r="A19" t="s">
        <v>76</v>
      </c>
      <c r="B19" s="3">
        <v>3677</v>
      </c>
      <c r="C19" s="3">
        <v>3538</v>
      </c>
      <c r="D19" s="3">
        <v>3673</v>
      </c>
      <c r="E19" s="3">
        <v>3534</v>
      </c>
      <c r="F19" s="3"/>
      <c r="G19" s="3">
        <v>3527</v>
      </c>
      <c r="H19" s="3">
        <v>3706</v>
      </c>
      <c r="I19" s="3">
        <v>3623</v>
      </c>
      <c r="J19" s="2">
        <v>3708</v>
      </c>
      <c r="K19" s="2">
        <v>3632</v>
      </c>
    </row>
    <row r="20" spans="1:11" x14ac:dyDescent="0.25">
      <c r="A20" t="s">
        <v>77</v>
      </c>
      <c r="B20" s="3">
        <v>4200</v>
      </c>
      <c r="C20" s="3">
        <v>2533</v>
      </c>
      <c r="D20" s="3">
        <v>2721</v>
      </c>
      <c r="E20" s="3">
        <v>2607</v>
      </c>
      <c r="F20" s="3"/>
      <c r="G20" s="3">
        <v>2666</v>
      </c>
      <c r="H20" s="3">
        <v>2845</v>
      </c>
      <c r="I20" s="3">
        <v>2727</v>
      </c>
      <c r="J20" s="2">
        <v>2918</v>
      </c>
      <c r="K20" s="2">
        <v>2918</v>
      </c>
    </row>
    <row r="21" spans="1:11" x14ac:dyDescent="0.25">
      <c r="A21" t="s">
        <v>78</v>
      </c>
      <c r="B21" s="3">
        <v>18432</v>
      </c>
      <c r="C21" s="3">
        <v>13288</v>
      </c>
      <c r="D21" s="3">
        <v>18718</v>
      </c>
      <c r="E21" s="3">
        <v>13477</v>
      </c>
      <c r="F21" s="3"/>
      <c r="G21" s="3">
        <v>14531</v>
      </c>
      <c r="H21" s="3">
        <v>17901</v>
      </c>
      <c r="I21" s="3">
        <v>15260</v>
      </c>
      <c r="J21" s="2">
        <v>18519</v>
      </c>
      <c r="K21" s="2">
        <v>14642</v>
      </c>
    </row>
    <row r="22" spans="1:11" x14ac:dyDescent="0.25">
      <c r="A22" t="s">
        <v>79</v>
      </c>
      <c r="B22" s="3">
        <v>5</v>
      </c>
      <c r="C22" s="3">
        <v>5</v>
      </c>
      <c r="D22" s="3">
        <v>5</v>
      </c>
      <c r="E22" s="3">
        <v>5</v>
      </c>
      <c r="F22" s="3"/>
      <c r="G22" s="3">
        <v>5</v>
      </c>
      <c r="H22" s="3">
        <v>5</v>
      </c>
      <c r="I22" s="3">
        <v>5</v>
      </c>
      <c r="J22" s="2">
        <v>0</v>
      </c>
      <c r="K22" s="2">
        <v>0</v>
      </c>
    </row>
    <row r="23" spans="1:11" x14ac:dyDescent="0.25">
      <c r="A23" t="s">
        <v>80</v>
      </c>
      <c r="B23" s="3">
        <v>19</v>
      </c>
      <c r="C23" s="3">
        <v>18</v>
      </c>
      <c r="D23" s="3">
        <v>18</v>
      </c>
      <c r="E23" s="3">
        <v>17</v>
      </c>
      <c r="F23" s="3"/>
      <c r="G23" s="3">
        <v>16</v>
      </c>
      <c r="H23" s="3">
        <v>16</v>
      </c>
      <c r="I23" s="3">
        <v>16</v>
      </c>
      <c r="J23" s="2">
        <v>16</v>
      </c>
      <c r="K23" s="2">
        <v>16</v>
      </c>
    </row>
    <row r="26" spans="1:11" x14ac:dyDescent="0.25">
      <c r="A26" s="1" t="s">
        <v>81</v>
      </c>
      <c r="B26" s="2" t="s">
        <v>37</v>
      </c>
      <c r="C26" s="1" t="s">
        <v>2</v>
      </c>
      <c r="D26" s="2" t="s">
        <v>38</v>
      </c>
      <c r="E26" s="1" t="s">
        <v>4</v>
      </c>
      <c r="F26" s="2" t="s">
        <v>39</v>
      </c>
      <c r="G26" s="1" t="s">
        <v>6</v>
      </c>
      <c r="H26" s="2" t="s">
        <v>40</v>
      </c>
      <c r="I26" s="1" t="s">
        <v>8</v>
      </c>
      <c r="J26" s="2" t="s">
        <v>41</v>
      </c>
      <c r="K26" s="1" t="s">
        <v>10</v>
      </c>
    </row>
    <row r="28" spans="1:11" x14ac:dyDescent="0.25">
      <c r="A28" t="s">
        <v>82</v>
      </c>
      <c r="B28" s="3">
        <v>58291</v>
      </c>
      <c r="C28" s="3">
        <v>66</v>
      </c>
      <c r="D28" s="3">
        <v>58291</v>
      </c>
      <c r="E28" s="3">
        <v>66</v>
      </c>
      <c r="F28" s="3">
        <v>58291</v>
      </c>
      <c r="G28" s="3">
        <v>66</v>
      </c>
      <c r="H28" s="3">
        <v>58291</v>
      </c>
      <c r="I28" s="3">
        <v>66</v>
      </c>
      <c r="J28" s="2">
        <v>1</v>
      </c>
      <c r="K28" s="2">
        <v>1</v>
      </c>
    </row>
    <row r="29" spans="1:11" x14ac:dyDescent="0.25">
      <c r="A29" t="s">
        <v>83</v>
      </c>
      <c r="B29" s="3">
        <v>111998</v>
      </c>
      <c r="C29" s="3">
        <v>375</v>
      </c>
      <c r="D29" s="3">
        <v>98086</v>
      </c>
      <c r="E29" s="3">
        <v>244</v>
      </c>
      <c r="F29" s="3">
        <v>98086</v>
      </c>
      <c r="G29" s="3">
        <v>244</v>
      </c>
      <c r="H29" s="3">
        <v>5892</v>
      </c>
      <c r="I29" s="3">
        <v>39</v>
      </c>
      <c r="J29" s="2">
        <v>75</v>
      </c>
      <c r="K29" s="2">
        <v>60</v>
      </c>
    </row>
    <row r="30" spans="1:11" x14ac:dyDescent="0.25">
      <c r="A30" t="s">
        <v>84</v>
      </c>
      <c r="B30" s="3">
        <v>465</v>
      </c>
      <c r="C30" s="3">
        <v>4639</v>
      </c>
      <c r="D30" s="3">
        <v>465</v>
      </c>
      <c r="E30" s="3">
        <v>4639</v>
      </c>
      <c r="F30" s="3">
        <v>465</v>
      </c>
      <c r="G30" s="3">
        <v>4639</v>
      </c>
      <c r="H30" s="3">
        <v>465</v>
      </c>
      <c r="I30" s="3">
        <v>4639</v>
      </c>
      <c r="J30" s="2">
        <v>0</v>
      </c>
      <c r="K30" s="2">
        <v>0</v>
      </c>
    </row>
    <row r="31" spans="1:11" x14ac:dyDescent="0.25">
      <c r="A31" t="s">
        <v>85</v>
      </c>
      <c r="B31" s="3">
        <v>4544</v>
      </c>
      <c r="C31" s="3">
        <v>192</v>
      </c>
      <c r="D31" s="3">
        <v>2536</v>
      </c>
      <c r="E31" s="3">
        <v>156</v>
      </c>
      <c r="F31" s="3">
        <v>0</v>
      </c>
      <c r="G31" s="3">
        <v>0</v>
      </c>
      <c r="H31" s="3">
        <v>0</v>
      </c>
      <c r="I31" s="3">
        <v>0</v>
      </c>
      <c r="J31" s="2">
        <v>0</v>
      </c>
      <c r="K31" s="2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3" sqref="A13"/>
    </sheetView>
  </sheetViews>
  <sheetFormatPr defaultRowHeight="15" x14ac:dyDescent="0.25"/>
  <cols>
    <col min="1" max="1" width="36.140625" bestFit="1" customWidth="1"/>
    <col min="2" max="6" width="18" bestFit="1" customWidth="1"/>
  </cols>
  <sheetData>
    <row r="1" spans="1:6" x14ac:dyDescent="0.25">
      <c r="A1" s="1" t="s">
        <v>86</v>
      </c>
      <c r="B1" s="1" t="s">
        <v>2</v>
      </c>
      <c r="C1" s="1" t="s">
        <v>4</v>
      </c>
      <c r="D1" s="1" t="s">
        <v>6</v>
      </c>
      <c r="E1" s="1" t="s">
        <v>8</v>
      </c>
      <c r="F1" s="1" t="s">
        <v>10</v>
      </c>
    </row>
    <row r="3" spans="1:6" x14ac:dyDescent="0.25">
      <c r="A3" t="s">
        <v>87</v>
      </c>
      <c r="B3" s="3">
        <v>150081</v>
      </c>
      <c r="C3" s="3">
        <v>187415</v>
      </c>
      <c r="D3" s="3">
        <v>194199</v>
      </c>
      <c r="E3" s="3">
        <v>166549</v>
      </c>
      <c r="F3" s="2">
        <v>263163</v>
      </c>
    </row>
    <row r="4" spans="1:6" x14ac:dyDescent="0.25">
      <c r="A4" t="s">
        <v>88</v>
      </c>
      <c r="B4" s="3"/>
      <c r="C4" s="3"/>
      <c r="D4" s="3">
        <v>380</v>
      </c>
      <c r="E4" s="3">
        <v>83</v>
      </c>
      <c r="F4" s="2">
        <v>5301</v>
      </c>
    </row>
    <row r="5" spans="1:6" x14ac:dyDescent="0.25">
      <c r="A5" t="s">
        <v>89</v>
      </c>
      <c r="B5" s="3">
        <v>16432</v>
      </c>
      <c r="C5" s="3">
        <v>128834</v>
      </c>
      <c r="D5" s="3">
        <v>95128</v>
      </c>
      <c r="E5" s="3">
        <v>151690</v>
      </c>
      <c r="F5" s="2">
        <v>116647</v>
      </c>
    </row>
    <row r="6" spans="1:6" x14ac:dyDescent="0.25">
      <c r="A6" t="s">
        <v>90</v>
      </c>
      <c r="B6" s="3">
        <v>35345</v>
      </c>
      <c r="C6" s="3">
        <v>57573</v>
      </c>
      <c r="D6" s="3">
        <v>74666</v>
      </c>
      <c r="E6" s="3">
        <v>54160</v>
      </c>
      <c r="F6" s="2">
        <v>41993</v>
      </c>
    </row>
    <row r="7" spans="1:6" x14ac:dyDescent="0.25">
      <c r="B7" s="3"/>
      <c r="C7" s="3"/>
      <c r="D7" s="3"/>
      <c r="E7" s="3"/>
      <c r="F7" s="3"/>
    </row>
    <row r="9" spans="1:6" ht="45" x14ac:dyDescent="0.25">
      <c r="A9" s="8" t="s">
        <v>91</v>
      </c>
    </row>
    <row r="10" spans="1:6" ht="30" x14ac:dyDescent="0.25">
      <c r="A10" s="8" t="s">
        <v>92</v>
      </c>
    </row>
    <row r="11" spans="1:6" x14ac:dyDescent="0.25">
      <c r="A11" t="s">
        <v>93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F8" sqref="F8"/>
    </sheetView>
  </sheetViews>
  <sheetFormatPr defaultRowHeight="15" x14ac:dyDescent="0.25"/>
  <cols>
    <col min="1" max="1" width="43.42578125" bestFit="1" customWidth="1"/>
    <col min="2" max="6" width="10" bestFit="1" customWidth="1"/>
  </cols>
  <sheetData>
    <row r="1" spans="1:7" s="1" customFormat="1" x14ac:dyDescent="0.25">
      <c r="A1" s="1" t="s">
        <v>94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99</v>
      </c>
    </row>
    <row r="3" spans="1:7" x14ac:dyDescent="0.25">
      <c r="A3" t="s">
        <v>100</v>
      </c>
      <c r="B3" s="3">
        <v>1166</v>
      </c>
      <c r="C3" s="3">
        <v>612</v>
      </c>
      <c r="D3" s="3">
        <v>798</v>
      </c>
      <c r="E3" s="3">
        <v>853</v>
      </c>
      <c r="F3" s="2">
        <v>967</v>
      </c>
    </row>
    <row r="4" spans="1:7" x14ac:dyDescent="0.25">
      <c r="A4" t="s">
        <v>101</v>
      </c>
      <c r="B4" s="3">
        <v>72</v>
      </c>
      <c r="C4" s="3">
        <v>39</v>
      </c>
      <c r="D4" s="3">
        <v>36</v>
      </c>
      <c r="E4" s="3">
        <v>19</v>
      </c>
      <c r="F4" s="2">
        <v>17</v>
      </c>
    </row>
    <row r="5" spans="1:7" x14ac:dyDescent="0.25">
      <c r="A5" t="s">
        <v>102</v>
      </c>
      <c r="B5" s="3">
        <v>99</v>
      </c>
      <c r="C5" s="3">
        <v>99</v>
      </c>
      <c r="D5" s="3">
        <v>125</v>
      </c>
      <c r="E5" s="3">
        <v>43</v>
      </c>
      <c r="F5" s="2">
        <v>74</v>
      </c>
    </row>
    <row r="6" spans="1:7" s="1" customFormat="1" x14ac:dyDescent="0.25">
      <c r="A6" s="1" t="s">
        <v>103</v>
      </c>
      <c r="B6" s="2">
        <f>SUM(B3:B5)</f>
        <v>1337</v>
      </c>
      <c r="C6" s="2">
        <f t="shared" ref="C6:F6" si="0">SUM(C3:C5)</f>
        <v>750</v>
      </c>
      <c r="D6" s="2">
        <f t="shared" si="0"/>
        <v>959</v>
      </c>
      <c r="E6" s="2">
        <f t="shared" si="0"/>
        <v>915</v>
      </c>
      <c r="F6" s="2">
        <f t="shared" si="0"/>
        <v>1058</v>
      </c>
    </row>
    <row r="7" spans="1:7" x14ac:dyDescent="0.25">
      <c r="F7" s="1"/>
    </row>
    <row r="8" spans="1:7" x14ac:dyDescent="0.25">
      <c r="A8" t="s">
        <v>104</v>
      </c>
      <c r="B8" s="3">
        <v>78</v>
      </c>
      <c r="C8" s="3">
        <v>12</v>
      </c>
      <c r="D8" s="3">
        <v>31</v>
      </c>
      <c r="E8" s="3">
        <v>83</v>
      </c>
      <c r="F8" s="21">
        <v>7</v>
      </c>
      <c r="G8" s="3"/>
    </row>
    <row r="9" spans="1:7" x14ac:dyDescent="0.25">
      <c r="A9" t="s">
        <v>105</v>
      </c>
      <c r="B9" s="3">
        <v>434</v>
      </c>
      <c r="C9" s="3">
        <v>178</v>
      </c>
      <c r="D9" s="3">
        <v>111</v>
      </c>
      <c r="E9" s="3">
        <v>46</v>
      </c>
      <c r="F9" s="2">
        <v>406</v>
      </c>
      <c r="G9" s="3"/>
    </row>
    <row r="10" spans="1:7" x14ac:dyDescent="0.25">
      <c r="A10" t="s">
        <v>106</v>
      </c>
      <c r="B10" s="3">
        <v>537</v>
      </c>
      <c r="C10" s="3">
        <v>521</v>
      </c>
      <c r="D10" s="3">
        <v>222</v>
      </c>
      <c r="E10" s="3">
        <v>291</v>
      </c>
      <c r="F10" s="2">
        <v>122</v>
      </c>
      <c r="G10" s="3"/>
    </row>
    <row r="11" spans="1:7" x14ac:dyDescent="0.25">
      <c r="A11" t="s">
        <v>107</v>
      </c>
      <c r="B11" s="3">
        <v>2384</v>
      </c>
      <c r="C11" s="3">
        <v>3014</v>
      </c>
      <c r="D11" s="3">
        <v>782</v>
      </c>
      <c r="E11" s="3">
        <v>882</v>
      </c>
      <c r="F11" s="2">
        <v>1266</v>
      </c>
      <c r="G11" s="3"/>
    </row>
    <row r="12" spans="1:7" x14ac:dyDescent="0.25">
      <c r="A12" t="s">
        <v>108</v>
      </c>
      <c r="B12" s="3">
        <v>6801</v>
      </c>
      <c r="C12" s="3">
        <v>988</v>
      </c>
      <c r="D12" s="3">
        <v>437</v>
      </c>
      <c r="E12" s="3">
        <v>981</v>
      </c>
      <c r="F12" s="2">
        <v>1066</v>
      </c>
      <c r="G12" s="3"/>
    </row>
    <row r="13" spans="1:7" x14ac:dyDescent="0.25">
      <c r="A13" t="s">
        <v>109</v>
      </c>
      <c r="B13" s="3">
        <v>0</v>
      </c>
      <c r="C13" s="3">
        <v>2</v>
      </c>
      <c r="D13" s="3">
        <v>1</v>
      </c>
      <c r="E13" s="3">
        <v>0</v>
      </c>
      <c r="F13" s="2">
        <v>11</v>
      </c>
      <c r="G13" s="3"/>
    </row>
    <row r="14" spans="1:7" x14ac:dyDescent="0.25">
      <c r="A14" t="s">
        <v>110</v>
      </c>
      <c r="B14" s="3"/>
      <c r="C14" s="3"/>
      <c r="D14" s="3"/>
      <c r="E14" s="3">
        <v>3305</v>
      </c>
      <c r="F14" s="2">
        <v>3016</v>
      </c>
      <c r="G14" s="3"/>
    </row>
    <row r="15" spans="1:7" x14ac:dyDescent="0.25">
      <c r="A15" t="s">
        <v>111</v>
      </c>
      <c r="B15" s="3">
        <v>108</v>
      </c>
      <c r="C15" s="3">
        <v>217</v>
      </c>
      <c r="D15" s="3">
        <v>582</v>
      </c>
      <c r="E15" s="3">
        <v>479</v>
      </c>
      <c r="F15" s="2">
        <v>282</v>
      </c>
      <c r="G15" s="3"/>
    </row>
    <row r="16" spans="1:7" x14ac:dyDescent="0.25">
      <c r="A16" t="s">
        <v>112</v>
      </c>
      <c r="B16" s="3">
        <v>0</v>
      </c>
      <c r="C16" s="3">
        <v>12</v>
      </c>
      <c r="D16" s="3">
        <v>6</v>
      </c>
      <c r="E16" s="3">
        <v>8</v>
      </c>
      <c r="F16" s="2">
        <v>26</v>
      </c>
      <c r="G16" s="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G27" sqref="G27"/>
    </sheetView>
  </sheetViews>
  <sheetFormatPr defaultRowHeight="15" x14ac:dyDescent="0.25"/>
  <cols>
    <col min="1" max="1" width="26" bestFit="1" customWidth="1"/>
    <col min="2" max="2" width="17.5703125" style="10" bestFit="1" customWidth="1"/>
    <col min="3" max="3" width="20.7109375" style="12" customWidth="1"/>
    <col min="4" max="4" width="17.5703125" style="10" bestFit="1" customWidth="1"/>
    <col min="5" max="5" width="20.7109375" style="13" customWidth="1"/>
    <col min="6" max="6" width="17.5703125" style="10" bestFit="1" customWidth="1"/>
    <col min="7" max="7" width="20.7109375" style="13" customWidth="1"/>
  </cols>
  <sheetData>
    <row r="1" spans="1:7" s="1" customFormat="1" ht="30" x14ac:dyDescent="0.25">
      <c r="A1" s="1" t="s">
        <v>113</v>
      </c>
      <c r="B1" s="9" t="s">
        <v>114</v>
      </c>
      <c r="C1" s="11" t="s">
        <v>115</v>
      </c>
      <c r="D1" s="9" t="s">
        <v>116</v>
      </c>
      <c r="E1" s="11" t="s">
        <v>117</v>
      </c>
      <c r="F1" s="9" t="s">
        <v>118</v>
      </c>
      <c r="G1" s="11" t="s">
        <v>119</v>
      </c>
    </row>
    <row r="3" spans="1:7" x14ac:dyDescent="0.25">
      <c r="A3" t="s">
        <v>120</v>
      </c>
      <c r="B3" s="10">
        <v>310682</v>
      </c>
      <c r="C3" s="12">
        <v>0.40799999999999997</v>
      </c>
      <c r="D3" s="10">
        <v>305460</v>
      </c>
      <c r="E3" s="13">
        <v>0.39600000000000002</v>
      </c>
      <c r="F3" s="10">
        <v>314105</v>
      </c>
      <c r="G3" s="13">
        <f>F3/F16</f>
        <v>0.41305800078375882</v>
      </c>
    </row>
    <row r="4" spans="1:7" x14ac:dyDescent="0.25">
      <c r="A4" t="s">
        <v>121</v>
      </c>
      <c r="B4" s="10">
        <v>292597</v>
      </c>
      <c r="C4" s="12">
        <v>0.38500000000000001</v>
      </c>
      <c r="D4" s="10">
        <v>305280</v>
      </c>
      <c r="E4" s="13">
        <v>0.39600000000000002</v>
      </c>
      <c r="F4" s="10">
        <v>324098</v>
      </c>
      <c r="G4" s="13">
        <f>F4/F16</f>
        <v>0.4261991115646509</v>
      </c>
    </row>
    <row r="5" spans="1:7" x14ac:dyDescent="0.25">
      <c r="A5" t="s">
        <v>122</v>
      </c>
      <c r="B5" s="10">
        <v>30957</v>
      </c>
      <c r="C5" s="12">
        <v>4.1000000000000002E-2</v>
      </c>
      <c r="D5" s="10">
        <v>33855</v>
      </c>
      <c r="E5" s="13">
        <v>4.3999999999999997E-2</v>
      </c>
      <c r="F5" s="10">
        <v>32721</v>
      </c>
      <c r="G5" s="13">
        <f>F5/F16</f>
        <v>4.3029148990450239E-2</v>
      </c>
    </row>
    <row r="6" spans="1:7" x14ac:dyDescent="0.25">
      <c r="A6" t="s">
        <v>123</v>
      </c>
      <c r="B6" s="10">
        <v>24039</v>
      </c>
      <c r="C6" s="12">
        <v>3.2000000000000001E-2</v>
      </c>
      <c r="D6" s="10">
        <v>31777</v>
      </c>
      <c r="E6" s="13">
        <v>4.1000000000000002E-2</v>
      </c>
      <c r="F6" s="10">
        <v>31289</v>
      </c>
      <c r="G6" s="13">
        <f>F6/F16</f>
        <v>4.1146023738950446E-2</v>
      </c>
    </row>
    <row r="7" spans="1:7" x14ac:dyDescent="0.25">
      <c r="A7" t="s">
        <v>124</v>
      </c>
      <c r="B7" s="10">
        <v>30148</v>
      </c>
      <c r="C7" s="12">
        <v>3.9E-2</v>
      </c>
      <c r="D7" s="10">
        <v>30902</v>
      </c>
      <c r="E7" s="13">
        <v>0.04</v>
      </c>
      <c r="F7" s="10">
        <v>15434</v>
      </c>
      <c r="G7" s="13">
        <f>F7/F16</f>
        <v>2.0296197717631154E-2</v>
      </c>
    </row>
    <row r="8" spans="1:7" x14ac:dyDescent="0.25">
      <c r="A8" t="s">
        <v>125</v>
      </c>
      <c r="B8" s="10">
        <v>31403</v>
      </c>
      <c r="C8" s="12">
        <v>4.1000000000000002E-2</v>
      </c>
      <c r="D8" s="10">
        <v>30293</v>
      </c>
      <c r="E8" s="13">
        <v>3.9E-2</v>
      </c>
      <c r="F8" s="10">
        <v>23504</v>
      </c>
      <c r="G8" s="13">
        <f>F8/F16</f>
        <v>3.0908502731320633E-2</v>
      </c>
    </row>
    <row r="9" spans="1:7" x14ac:dyDescent="0.25">
      <c r="A9" t="s">
        <v>126</v>
      </c>
      <c r="B9" s="10">
        <v>14429</v>
      </c>
      <c r="C9" s="12">
        <v>1.9E-2</v>
      </c>
      <c r="D9" s="10">
        <v>10176</v>
      </c>
      <c r="E9" s="13">
        <v>1.2999999999999999E-2</v>
      </c>
      <c r="F9" s="10">
        <v>8194</v>
      </c>
      <c r="G9" s="13">
        <f>F9/F16</f>
        <v>1.0775368932115439E-2</v>
      </c>
    </row>
    <row r="10" spans="1:7" x14ac:dyDescent="0.25">
      <c r="A10" t="s">
        <v>127</v>
      </c>
      <c r="B10" s="10">
        <v>8552</v>
      </c>
      <c r="C10" s="12">
        <v>1.2E-2</v>
      </c>
      <c r="D10" s="10">
        <v>8022</v>
      </c>
      <c r="E10" s="13">
        <v>0.01</v>
      </c>
      <c r="F10" s="10">
        <v>1047</v>
      </c>
      <c r="G10" s="13">
        <f>F10/F16</f>
        <v>1.3768380854191926E-3</v>
      </c>
    </row>
    <row r="11" spans="1:7" x14ac:dyDescent="0.25">
      <c r="A11" t="s">
        <v>128</v>
      </c>
      <c r="B11" s="10">
        <v>6007</v>
      </c>
      <c r="C11" s="12">
        <v>8.0000000000000002E-3</v>
      </c>
      <c r="D11" s="10">
        <v>6263</v>
      </c>
      <c r="E11" s="13">
        <v>8.0000000000000002E-3</v>
      </c>
      <c r="F11" s="10">
        <v>6387</v>
      </c>
      <c r="G11" s="13">
        <f>F11/F16</f>
        <v>8.3991068305371373E-3</v>
      </c>
    </row>
    <row r="12" spans="1:7" x14ac:dyDescent="0.25">
      <c r="A12" t="s">
        <v>129</v>
      </c>
      <c r="B12" s="10">
        <v>6140</v>
      </c>
      <c r="C12" s="12">
        <v>8.0000000000000002E-3</v>
      </c>
      <c r="D12" s="10">
        <v>3674</v>
      </c>
      <c r="E12" s="13">
        <v>5.0000000000000001E-3</v>
      </c>
      <c r="F12" s="10">
        <v>2852</v>
      </c>
      <c r="G12" s="13">
        <f>F12/F16</f>
        <v>3.7504701237970747E-3</v>
      </c>
    </row>
    <row r="13" spans="1:7" x14ac:dyDescent="0.25">
      <c r="A13" t="s">
        <v>78</v>
      </c>
      <c r="B13" s="10">
        <v>4809</v>
      </c>
      <c r="C13" s="12">
        <v>6.0000000000000001E-3</v>
      </c>
      <c r="D13" s="10">
        <v>3369</v>
      </c>
      <c r="E13" s="13">
        <v>4.0000000000000001E-3</v>
      </c>
      <c r="F13" s="10">
        <v>581</v>
      </c>
      <c r="G13" s="13">
        <f>F13/F16</f>
        <v>7.6403335972163411E-4</v>
      </c>
    </row>
    <row r="14" spans="1:7" x14ac:dyDescent="0.25">
      <c r="A14" t="s">
        <v>130</v>
      </c>
      <c r="B14" s="10">
        <v>1091</v>
      </c>
      <c r="C14" s="12">
        <v>1E-3</v>
      </c>
      <c r="D14" s="10">
        <v>2875</v>
      </c>
      <c r="E14" s="13">
        <v>4.0000000000000001E-3</v>
      </c>
      <c r="F14" s="10">
        <v>226</v>
      </c>
      <c r="G14" s="13">
        <f>F14/F16</f>
        <v>2.971971416473138E-4</v>
      </c>
    </row>
    <row r="16" spans="1:7" s="1" customFormat="1" x14ac:dyDescent="0.25">
      <c r="A16" s="1" t="s">
        <v>131</v>
      </c>
      <c r="B16" s="9">
        <f>SUM(B3:B15)</f>
        <v>760854</v>
      </c>
      <c r="C16" s="11">
        <f>SUM(C3:C15)</f>
        <v>1</v>
      </c>
      <c r="D16" s="9">
        <f>SUM(D3:D15)</f>
        <v>771946</v>
      </c>
      <c r="E16" s="11">
        <f>SUM(E3:E15)</f>
        <v>1.0000000000000002</v>
      </c>
      <c r="F16" s="9">
        <f>SUM(F3:F15)</f>
        <v>760438</v>
      </c>
      <c r="G16" s="14">
        <f>SUM(G3:G14)</f>
        <v>1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6" workbookViewId="0">
      <selection activeCell="L32" sqref="L32"/>
    </sheetView>
  </sheetViews>
  <sheetFormatPr defaultRowHeight="15" x14ac:dyDescent="0.25"/>
  <cols>
    <col min="1" max="1" width="27" bestFit="1" customWidth="1"/>
    <col min="2" max="2" width="17.42578125" style="15" bestFit="1" customWidth="1"/>
    <col min="3" max="3" width="9.140625" style="15"/>
    <col min="4" max="4" width="18.140625" style="15" bestFit="1" customWidth="1"/>
    <col min="5" max="5" width="18.5703125" style="15" bestFit="1" customWidth="1"/>
    <col min="6" max="6" width="10.28515625" style="15" bestFit="1" customWidth="1"/>
    <col min="7" max="7" width="13.28515625" style="15" bestFit="1" customWidth="1"/>
    <col min="8" max="8" width="14.85546875" style="15" bestFit="1" customWidth="1"/>
    <col min="10" max="10" width="12.7109375" style="15" bestFit="1" customWidth="1"/>
    <col min="11" max="11" width="9.85546875" style="17" bestFit="1" customWidth="1"/>
  </cols>
  <sheetData>
    <row r="1" spans="1:11" x14ac:dyDescent="0.25">
      <c r="A1" s="1" t="s">
        <v>137</v>
      </c>
    </row>
    <row r="2" spans="1:11" x14ac:dyDescent="0.25">
      <c r="B2" s="16" t="s">
        <v>133</v>
      </c>
      <c r="C2" s="16" t="s">
        <v>159</v>
      </c>
      <c r="D2" s="16" t="s">
        <v>160</v>
      </c>
      <c r="E2" s="16" t="s">
        <v>162</v>
      </c>
      <c r="F2" s="16" t="s">
        <v>163</v>
      </c>
      <c r="G2" s="16" t="s">
        <v>164</v>
      </c>
      <c r="H2" s="16" t="s">
        <v>166</v>
      </c>
      <c r="J2" s="22" t="s">
        <v>181</v>
      </c>
      <c r="K2" s="23" t="s">
        <v>182</v>
      </c>
    </row>
    <row r="3" spans="1:11" x14ac:dyDescent="0.25">
      <c r="A3" t="s">
        <v>138</v>
      </c>
      <c r="B3" s="15">
        <v>4985.6099999999997</v>
      </c>
      <c r="D3" s="15">
        <v>9237.61</v>
      </c>
      <c r="J3" s="24">
        <f>SUM(B3:I3)</f>
        <v>14223.220000000001</v>
      </c>
      <c r="K3" s="25">
        <f>J3/J29</f>
        <v>5.9803529753824594E-2</v>
      </c>
    </row>
    <row r="4" spans="1:11" x14ac:dyDescent="0.25">
      <c r="A4" t="s">
        <v>139</v>
      </c>
      <c r="F4" s="15">
        <v>5000</v>
      </c>
      <c r="G4" s="15">
        <v>34519.589999999997</v>
      </c>
      <c r="J4" s="24">
        <f t="shared" ref="J4:J27" si="0">SUM(B4:I4)</f>
        <v>39519.589999999997</v>
      </c>
      <c r="K4" s="25">
        <f>J4/J29</f>
        <v>0.16616567671905155</v>
      </c>
    </row>
    <row r="5" spans="1:11" x14ac:dyDescent="0.25">
      <c r="A5" t="s">
        <v>140</v>
      </c>
      <c r="J5" s="24">
        <f t="shared" si="0"/>
        <v>0</v>
      </c>
      <c r="K5" s="25">
        <f>J5/J29</f>
        <v>0</v>
      </c>
    </row>
    <row r="6" spans="1:11" x14ac:dyDescent="0.25">
      <c r="A6" t="s">
        <v>165</v>
      </c>
      <c r="G6" s="15">
        <v>266.68</v>
      </c>
      <c r="J6" s="24">
        <f t="shared" si="0"/>
        <v>266.68</v>
      </c>
      <c r="K6" s="25">
        <f>J6/J29</f>
        <v>1.1212935829404273E-3</v>
      </c>
    </row>
    <row r="7" spans="1:11" x14ac:dyDescent="0.25">
      <c r="A7" t="s">
        <v>141</v>
      </c>
      <c r="B7" s="15">
        <v>201.93</v>
      </c>
      <c r="J7" s="24">
        <f t="shared" si="0"/>
        <v>201.93</v>
      </c>
      <c r="K7" s="25">
        <f>J7/J29</f>
        <v>8.4904309735698387E-4</v>
      </c>
    </row>
    <row r="8" spans="1:11" x14ac:dyDescent="0.25">
      <c r="A8" t="s">
        <v>142</v>
      </c>
      <c r="B8" s="15">
        <v>5527.3</v>
      </c>
      <c r="J8" s="24">
        <f t="shared" si="0"/>
        <v>5527.3</v>
      </c>
      <c r="K8" s="25">
        <f>J8/J29</f>
        <v>2.324031056317168E-2</v>
      </c>
    </row>
    <row r="9" spans="1:11" x14ac:dyDescent="0.25">
      <c r="A9" t="s">
        <v>143</v>
      </c>
      <c r="B9" s="15">
        <v>4606.3500000000004</v>
      </c>
      <c r="D9" s="15">
        <v>7530.87</v>
      </c>
      <c r="G9" s="15">
        <v>3500</v>
      </c>
      <c r="J9" s="24">
        <f t="shared" si="0"/>
        <v>15637.220000000001</v>
      </c>
      <c r="K9" s="25">
        <f>J9/J29</f>
        <v>6.5748891709268439E-2</v>
      </c>
    </row>
    <row r="10" spans="1:11" x14ac:dyDescent="0.25">
      <c r="A10" t="s">
        <v>144</v>
      </c>
      <c r="B10" s="15">
        <v>7517.23</v>
      </c>
      <c r="D10" s="15">
        <v>18774.59</v>
      </c>
      <c r="G10" s="15">
        <v>140.47999999999999</v>
      </c>
      <c r="J10" s="24">
        <f t="shared" si="0"/>
        <v>26432.3</v>
      </c>
      <c r="K10" s="25">
        <f>J10/J29</f>
        <v>0.11113832448011193</v>
      </c>
    </row>
    <row r="11" spans="1:11" x14ac:dyDescent="0.25">
      <c r="A11" t="s">
        <v>145</v>
      </c>
      <c r="B11" s="15">
        <v>906.21</v>
      </c>
      <c r="D11" s="15">
        <v>329.98</v>
      </c>
      <c r="J11" s="24">
        <f t="shared" si="0"/>
        <v>1236.19</v>
      </c>
      <c r="K11" s="25">
        <f>J11/J29</f>
        <v>5.1977347918671316E-3</v>
      </c>
    </row>
    <row r="12" spans="1:11" x14ac:dyDescent="0.25">
      <c r="A12" t="s">
        <v>146</v>
      </c>
      <c r="B12" s="15">
        <v>486.54</v>
      </c>
      <c r="J12" s="24">
        <f t="shared" si="0"/>
        <v>486.54</v>
      </c>
      <c r="K12" s="25">
        <f>J12/J29</f>
        <v>2.0457258881199768E-3</v>
      </c>
    </row>
    <row r="13" spans="1:11" x14ac:dyDescent="0.25">
      <c r="A13" t="s">
        <v>147</v>
      </c>
      <c r="B13" s="15">
        <v>1246.4100000000001</v>
      </c>
      <c r="J13" s="24">
        <f t="shared" si="0"/>
        <v>1246.4100000000001</v>
      </c>
      <c r="K13" s="25">
        <f>J13/J29</f>
        <v>5.2407062198619242E-3</v>
      </c>
    </row>
    <row r="14" spans="1:11" x14ac:dyDescent="0.25">
      <c r="A14" t="s">
        <v>148</v>
      </c>
      <c r="B14" s="15">
        <v>1012.91</v>
      </c>
      <c r="J14" s="24">
        <f t="shared" si="0"/>
        <v>1012.91</v>
      </c>
      <c r="K14" s="25">
        <f>J14/J29</f>
        <v>4.258922615479931E-3</v>
      </c>
    </row>
    <row r="15" spans="1:11" x14ac:dyDescent="0.25">
      <c r="A15" t="s">
        <v>149</v>
      </c>
      <c r="B15" s="15">
        <v>9386.7000000000007</v>
      </c>
      <c r="J15" s="24">
        <f t="shared" si="0"/>
        <v>9386.7000000000007</v>
      </c>
      <c r="K15" s="25">
        <f>J15/J29</f>
        <v>3.9467700896156095E-2</v>
      </c>
    </row>
    <row r="16" spans="1:11" x14ac:dyDescent="0.25">
      <c r="A16" t="s">
        <v>150</v>
      </c>
      <c r="B16" s="15">
        <v>3502.66</v>
      </c>
      <c r="J16" s="24">
        <f t="shared" si="0"/>
        <v>3502.66</v>
      </c>
      <c r="K16" s="25">
        <f>J16/J29</f>
        <v>1.4727426808242523E-2</v>
      </c>
    </row>
    <row r="17" spans="1:11" x14ac:dyDescent="0.25">
      <c r="A17" t="s">
        <v>151</v>
      </c>
      <c r="B17" s="15">
        <v>13096.63</v>
      </c>
      <c r="J17" s="24">
        <f t="shared" si="0"/>
        <v>13096.63</v>
      </c>
      <c r="K17" s="25">
        <f>J17/J29</f>
        <v>5.5066623583114913E-2</v>
      </c>
    </row>
    <row r="18" spans="1:11" x14ac:dyDescent="0.25">
      <c r="A18" t="s">
        <v>152</v>
      </c>
      <c r="B18" s="15">
        <v>3865</v>
      </c>
      <c r="C18" s="15">
        <v>667</v>
      </c>
      <c r="E18" s="15">
        <v>1368</v>
      </c>
      <c r="G18" s="15">
        <v>150</v>
      </c>
      <c r="J18" s="24">
        <f t="shared" si="0"/>
        <v>6050</v>
      </c>
      <c r="K18" s="25">
        <f>J18/J29</f>
        <v>2.5438076259147981E-2</v>
      </c>
    </row>
    <row r="19" spans="1:11" x14ac:dyDescent="0.25">
      <c r="A19" t="s">
        <v>153</v>
      </c>
      <c r="B19" s="15">
        <v>1826.38</v>
      </c>
      <c r="J19" s="24">
        <f t="shared" si="0"/>
        <v>1826.38</v>
      </c>
      <c r="K19" s="25">
        <f>J19/J29</f>
        <v>7.6792716889558174E-3</v>
      </c>
    </row>
    <row r="20" spans="1:11" x14ac:dyDescent="0.25">
      <c r="A20" t="s">
        <v>154</v>
      </c>
      <c r="B20" s="15">
        <v>4945</v>
      </c>
      <c r="J20" s="24">
        <f t="shared" si="0"/>
        <v>4945</v>
      </c>
      <c r="K20" s="25">
        <f>J20/J29</f>
        <v>2.0791948281237482E-2</v>
      </c>
    </row>
    <row r="21" spans="1:11" x14ac:dyDescent="0.25">
      <c r="A21" t="s">
        <v>167</v>
      </c>
      <c r="H21" s="15">
        <v>400</v>
      </c>
      <c r="J21" s="24">
        <f t="shared" si="0"/>
        <v>400</v>
      </c>
      <c r="K21" s="25">
        <f>J21/J29</f>
        <v>1.6818562815965608E-3</v>
      </c>
    </row>
    <row r="22" spans="1:11" x14ac:dyDescent="0.25">
      <c r="A22" t="s">
        <v>155</v>
      </c>
      <c r="B22" s="15">
        <v>171.41</v>
      </c>
      <c r="D22" s="15">
        <v>697.32</v>
      </c>
      <c r="J22" s="24">
        <f t="shared" si="0"/>
        <v>868.73</v>
      </c>
      <c r="K22" s="25">
        <f>J22/J29</f>
        <v>3.6526975187784511E-3</v>
      </c>
    </row>
    <row r="23" spans="1:11" x14ac:dyDescent="0.25">
      <c r="A23" t="s">
        <v>156</v>
      </c>
      <c r="B23" s="15">
        <v>1757</v>
      </c>
      <c r="J23" s="24">
        <f t="shared" si="0"/>
        <v>1757</v>
      </c>
      <c r="K23" s="25">
        <f>J23/J29</f>
        <v>7.3875537169128935E-3</v>
      </c>
    </row>
    <row r="24" spans="1:11" x14ac:dyDescent="0.25">
      <c r="A24" t="s">
        <v>157</v>
      </c>
      <c r="B24" s="15">
        <v>12.3</v>
      </c>
      <c r="J24" s="24">
        <f t="shared" si="0"/>
        <v>12.3</v>
      </c>
      <c r="K24" s="25">
        <f>J24/J29</f>
        <v>5.1717080659094251E-5</v>
      </c>
    </row>
    <row r="25" spans="1:11" x14ac:dyDescent="0.25">
      <c r="A25" t="s">
        <v>158</v>
      </c>
      <c r="B25" s="15">
        <v>14535.75</v>
      </c>
      <c r="J25" s="24">
        <f t="shared" si="0"/>
        <v>14535.75</v>
      </c>
      <c r="K25" s="25">
        <f>J25/J29</f>
        <v>6.1117606113043024E-2</v>
      </c>
    </row>
    <row r="26" spans="1:11" x14ac:dyDescent="0.25">
      <c r="A26" t="s">
        <v>183</v>
      </c>
      <c r="B26" s="15">
        <v>75547.839999999997</v>
      </c>
      <c r="J26" s="24">
        <f t="shared" si="0"/>
        <v>75547.839999999997</v>
      </c>
      <c r="K26" s="25">
        <f>J26/J29</f>
        <v>0.31765152316262979</v>
      </c>
    </row>
    <row r="27" spans="1:11" x14ac:dyDescent="0.25">
      <c r="A27" t="s">
        <v>161</v>
      </c>
      <c r="D27" s="15">
        <v>113.17</v>
      </c>
      <c r="J27" s="24">
        <f t="shared" si="0"/>
        <v>113.17</v>
      </c>
      <c r="K27" s="25">
        <f>J27/J29</f>
        <v>4.7583918847070701E-4</v>
      </c>
    </row>
    <row r="29" spans="1:11" s="1" customFormat="1" x14ac:dyDescent="0.25">
      <c r="A29" s="1" t="s">
        <v>131</v>
      </c>
      <c r="B29" s="16">
        <f t="shared" ref="B29:H29" si="1">SUM(B3:B28)</f>
        <v>155137.16</v>
      </c>
      <c r="C29" s="16">
        <f t="shared" si="1"/>
        <v>667</v>
      </c>
      <c r="D29" s="16">
        <f t="shared" si="1"/>
        <v>36683.54</v>
      </c>
      <c r="E29" s="16">
        <f t="shared" si="1"/>
        <v>1368</v>
      </c>
      <c r="F29" s="16">
        <f t="shared" si="1"/>
        <v>5000</v>
      </c>
      <c r="G29" s="16">
        <f t="shared" si="1"/>
        <v>38576.75</v>
      </c>
      <c r="H29" s="16">
        <f t="shared" si="1"/>
        <v>400</v>
      </c>
      <c r="J29" s="16">
        <f>SUM(J3:J28)</f>
        <v>237832.45</v>
      </c>
      <c r="K29" s="18"/>
    </row>
    <row r="32" spans="1:11" x14ac:dyDescent="0.25">
      <c r="A32" t="s">
        <v>133</v>
      </c>
      <c r="B32" s="15">
        <f>B29</f>
        <v>155137.16</v>
      </c>
    </row>
    <row r="33" spans="1:2" x14ac:dyDescent="0.25">
      <c r="A33" t="s">
        <v>168</v>
      </c>
      <c r="B33" s="15">
        <f>SUM(C29:H29)</f>
        <v>82695.290000000008</v>
      </c>
    </row>
    <row r="34" spans="1:2" x14ac:dyDescent="0.25">
      <c r="A34" t="s">
        <v>131</v>
      </c>
      <c r="B34" s="15">
        <f>SUM(B32:B33)</f>
        <v>237832.45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H19" sqref="H19"/>
    </sheetView>
  </sheetViews>
  <sheetFormatPr defaultRowHeight="15" x14ac:dyDescent="0.25"/>
  <cols>
    <col min="1" max="1" width="28.140625" bestFit="1" customWidth="1"/>
    <col min="2" max="2" width="11.140625" style="15" bestFit="1" customWidth="1"/>
    <col min="3" max="3" width="9.7109375" style="17" bestFit="1" customWidth="1"/>
  </cols>
  <sheetData>
    <row r="1" spans="1:3" x14ac:dyDescent="0.25">
      <c r="A1" s="1" t="s">
        <v>132</v>
      </c>
    </row>
    <row r="2" spans="1:3" x14ac:dyDescent="0.25">
      <c r="B2" s="16" t="s">
        <v>131</v>
      </c>
      <c r="C2" s="18" t="s">
        <v>135</v>
      </c>
    </row>
    <row r="3" spans="1:3" x14ac:dyDescent="0.25">
      <c r="A3" t="s">
        <v>133</v>
      </c>
      <c r="B3" s="15">
        <v>634109.48999999987</v>
      </c>
      <c r="C3" s="17">
        <f>B3/B5</f>
        <v>0.83387414893113943</v>
      </c>
    </row>
    <row r="4" spans="1:3" x14ac:dyDescent="0.25">
      <c r="A4" t="s">
        <v>134</v>
      </c>
      <c r="B4" s="15">
        <v>126328.39</v>
      </c>
      <c r="C4" s="17">
        <f>B4/B5</f>
        <v>0.16612585106886052</v>
      </c>
    </row>
    <row r="5" spans="1:3" s="1" customFormat="1" x14ac:dyDescent="0.25">
      <c r="A5" s="1" t="s">
        <v>131</v>
      </c>
      <c r="B5" s="16">
        <f>SUM(B3:B4)</f>
        <v>760437.87999999989</v>
      </c>
      <c r="C5" s="18"/>
    </row>
    <row r="8" spans="1:3" s="1" customFormat="1" x14ac:dyDescent="0.25">
      <c r="A8" s="1" t="s">
        <v>136</v>
      </c>
      <c r="B8" s="16"/>
      <c r="C8" s="18"/>
    </row>
    <row r="9" spans="1:3" x14ac:dyDescent="0.25">
      <c r="B9" s="16" t="s">
        <v>131</v>
      </c>
      <c r="C9" s="18" t="s">
        <v>135</v>
      </c>
    </row>
    <row r="10" spans="1:3" x14ac:dyDescent="0.25">
      <c r="A10" t="s">
        <v>133</v>
      </c>
      <c r="B10" s="15">
        <v>155137.16</v>
      </c>
      <c r="C10" s="17">
        <f>B10/B12</f>
        <v>0.65229601763762679</v>
      </c>
    </row>
    <row r="11" spans="1:3" x14ac:dyDescent="0.25">
      <c r="A11" t="s">
        <v>134</v>
      </c>
      <c r="B11" s="15">
        <v>82695.290000000008</v>
      </c>
      <c r="C11" s="17">
        <f>B11/B12</f>
        <v>0.34770398236237321</v>
      </c>
    </row>
    <row r="12" spans="1:3" s="1" customFormat="1" x14ac:dyDescent="0.25">
      <c r="A12" s="1" t="s">
        <v>131</v>
      </c>
      <c r="B12" s="16">
        <f>SUM(B10:B11)</f>
        <v>237832.45</v>
      </c>
      <c r="C12" s="1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Print Volumes</vt:lpstr>
      <vt:lpstr>Journals holdings</vt:lpstr>
      <vt:lpstr>Federal Documents</vt:lpstr>
      <vt:lpstr>Other Formats</vt:lpstr>
      <vt:lpstr>Electronic Collections</vt:lpstr>
      <vt:lpstr>Selected Activity</vt:lpstr>
      <vt:lpstr>Materials Expenditures</vt:lpstr>
      <vt:lpstr>Operations Expenditures</vt:lpstr>
      <vt:lpstr>Total Expenditures - Gift-Univ</vt:lpstr>
      <vt:lpstr>Fund Raising 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 Dinkins</dc:creator>
  <cp:keywords/>
  <dc:description/>
  <cp:lastModifiedBy>Windows User</cp:lastModifiedBy>
  <cp:revision/>
  <cp:lastPrinted>2020-07-14T14:52:27Z</cp:lastPrinted>
  <dcterms:created xsi:type="dcterms:W3CDTF">2020-06-25T16:15:49Z</dcterms:created>
  <dcterms:modified xsi:type="dcterms:W3CDTF">2020-07-30T13:14:20Z</dcterms:modified>
  <cp:category/>
  <cp:contentStatus/>
</cp:coreProperties>
</file>