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stetson-my.sharepoint.com/personal/ddinkins_ad_stetson_edu/Documents/Documents/E drive contents/Annual Reports/2022-2023/"/>
    </mc:Choice>
  </mc:AlternateContent>
  <xr:revisionPtr revIDLastSave="55" documentId="8_{5D56CAEB-A749-45E0-9A83-7DB2E69DAFAC}" xr6:coauthVersionLast="47" xr6:coauthVersionMax="47" xr10:uidLastSave="{7521A4CC-B59B-40C2-95BA-7A125A2D032B}"/>
  <workbookProtection lockStructure="1"/>
  <bookViews>
    <workbookView xWindow="3120" yWindow="3120" windowWidth="28800" windowHeight="11385" firstSheet="5" activeTab="6" xr2:uid="{00000000-000D-0000-FFFF-FFFF00000000}"/>
  </bookViews>
  <sheets>
    <sheet name="Print Volumes" sheetId="1" r:id="rId1"/>
    <sheet name="Journals holdings" sheetId="2" r:id="rId2"/>
    <sheet name="Federal Documents" sheetId="3" r:id="rId3"/>
    <sheet name="Other Formats" sheetId="4" r:id="rId4"/>
    <sheet name="Electronic Collections" sheetId="5" r:id="rId5"/>
    <sheet name="Selected Activity" sheetId="6" r:id="rId6"/>
    <sheet name="Materials Expenditures" sheetId="7" r:id="rId7"/>
    <sheet name="Operations Expenditures" sheetId="9" r:id="rId8"/>
    <sheet name="Total Expenditures - Gift-Univ" sheetId="8" r:id="rId9"/>
    <sheet name="Fund Raising Summary" sheetId="10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9" l="1"/>
  <c r="I23" i="9"/>
  <c r="F6" i="6"/>
  <c r="I11" i="4"/>
  <c r="H11" i="4"/>
  <c r="E6" i="6" l="1"/>
  <c r="G11" i="4"/>
  <c r="F11" i="4"/>
  <c r="E11" i="4"/>
  <c r="D11" i="4"/>
  <c r="C11" i="4"/>
  <c r="B11" i="4"/>
  <c r="I10" i="3"/>
  <c r="K10" i="3" s="1"/>
  <c r="G6" i="2"/>
  <c r="F6" i="2" l="1"/>
  <c r="E6" i="2"/>
  <c r="D6" i="2"/>
  <c r="I12" i="1" l="1"/>
  <c r="H12" i="1"/>
  <c r="H14" i="1" s="1"/>
  <c r="G12" i="1"/>
  <c r="F12" i="1"/>
  <c r="F14" i="1" s="1"/>
  <c r="E12" i="1"/>
  <c r="D12" i="1"/>
  <c r="D14" i="1" s="1"/>
  <c r="C12" i="1"/>
  <c r="B12" i="1"/>
  <c r="B14" i="1" s="1"/>
  <c r="G9" i="10" l="1"/>
  <c r="F9" i="10"/>
  <c r="B33" i="9"/>
  <c r="I26" i="9"/>
  <c r="I11" i="9"/>
  <c r="I8" i="9"/>
  <c r="I22" i="9"/>
  <c r="D15" i="7" l="1"/>
  <c r="E13" i="7" s="1"/>
  <c r="B15" i="7"/>
  <c r="C10" i="7" s="1"/>
  <c r="E11" i="7"/>
  <c r="E9" i="7"/>
  <c r="E7" i="7"/>
  <c r="E5" i="7"/>
  <c r="E3" i="7"/>
  <c r="E9" i="10"/>
  <c r="D9" i="10"/>
  <c r="C9" i="10"/>
  <c r="B9" i="10"/>
  <c r="E29" i="9"/>
  <c r="I7" i="9"/>
  <c r="I10" i="9"/>
  <c r="I3" i="9"/>
  <c r="D29" i="9"/>
  <c r="G29" i="9"/>
  <c r="F29" i="9"/>
  <c r="C29" i="9"/>
  <c r="B29" i="9"/>
  <c r="B32" i="9" s="1"/>
  <c r="B11" i="8" s="1"/>
  <c r="I18" i="9"/>
  <c r="K12" i="1"/>
  <c r="J12" i="1"/>
  <c r="J14" i="1" s="1"/>
  <c r="I27" i="9"/>
  <c r="I25" i="9"/>
  <c r="I24" i="9"/>
  <c r="I21" i="9"/>
  <c r="I20" i="9"/>
  <c r="I19" i="9"/>
  <c r="I17" i="9"/>
  <c r="I16" i="9"/>
  <c r="I15" i="9"/>
  <c r="I14" i="9"/>
  <c r="I13" i="9"/>
  <c r="I12" i="9"/>
  <c r="I9" i="9"/>
  <c r="I6" i="9"/>
  <c r="I5" i="9"/>
  <c r="I4" i="9"/>
  <c r="B6" i="8"/>
  <c r="C4" i="8"/>
  <c r="C5" i="8"/>
  <c r="C3" i="8"/>
  <c r="F15" i="7"/>
  <c r="B34" i="9" l="1"/>
  <c r="C4" i="7"/>
  <c r="C6" i="7"/>
  <c r="C8" i="7"/>
  <c r="C12" i="7"/>
  <c r="E4" i="7"/>
  <c r="E15" i="7" s="1"/>
  <c r="E6" i="7"/>
  <c r="E8" i="7"/>
  <c r="E10" i="7"/>
  <c r="E12" i="7"/>
  <c r="C3" i="7"/>
  <c r="C15" i="7" s="1"/>
  <c r="C5" i="7"/>
  <c r="C7" i="7"/>
  <c r="C9" i="7"/>
  <c r="C11" i="7"/>
  <c r="G13" i="7"/>
  <c r="G3" i="7"/>
  <c r="B12" i="8"/>
  <c r="B13" i="8" s="1"/>
  <c r="C12" i="8" s="1"/>
  <c r="I29" i="9"/>
  <c r="G12" i="7"/>
  <c r="G6" i="7"/>
  <c r="G9" i="7"/>
  <c r="G8" i="7"/>
  <c r="G4" i="7"/>
  <c r="G5" i="7"/>
  <c r="G10" i="7"/>
  <c r="G7" i="7"/>
  <c r="G11" i="7"/>
  <c r="J26" i="9" l="1"/>
  <c r="H30" i="9"/>
  <c r="J23" i="9"/>
  <c r="J8" i="9"/>
  <c r="J22" i="9"/>
  <c r="J6" i="9"/>
  <c r="J12" i="9"/>
  <c r="J21" i="9"/>
  <c r="J5" i="9"/>
  <c r="F30" i="9"/>
  <c r="J17" i="9"/>
  <c r="J20" i="9"/>
  <c r="J14" i="9"/>
  <c r="J19" i="9"/>
  <c r="J25" i="9"/>
  <c r="J24" i="9"/>
  <c r="D30" i="9"/>
  <c r="J27" i="9"/>
  <c r="J13" i="9"/>
  <c r="J10" i="9"/>
  <c r="B30" i="9"/>
  <c r="J18" i="9"/>
  <c r="J7" i="9"/>
  <c r="J9" i="9"/>
  <c r="E30" i="9"/>
  <c r="J4" i="9"/>
  <c r="J11" i="9"/>
  <c r="C30" i="9"/>
  <c r="J16" i="9"/>
  <c r="J3" i="9"/>
  <c r="J15" i="9"/>
  <c r="G30" i="9"/>
  <c r="C11" i="8"/>
  <c r="G15" i="7"/>
  <c r="J29" i="9" l="1"/>
</calcChain>
</file>

<file path=xl/sharedStrings.xml><?xml version="1.0" encoding="utf-8"?>
<sst xmlns="http://schemas.openxmlformats.org/spreadsheetml/2006/main" count="275" uniqueCount="200">
  <si>
    <t>Description</t>
  </si>
  <si>
    <t>Vols.Held 6/30/19</t>
  </si>
  <si>
    <t>Titles Held 6/30/19</t>
  </si>
  <si>
    <t>Vols.Held 6/30/20</t>
  </si>
  <si>
    <t>Titles Held 6/30/20</t>
  </si>
  <si>
    <t>Vols.Held 6/30/21</t>
  </si>
  <si>
    <t>Titles Held 6/30/21</t>
  </si>
  <si>
    <t>Vols.Held 6/30/22</t>
  </si>
  <si>
    <t>Titles Held 6/30/22</t>
  </si>
  <si>
    <t>Vols.Held 6/30/23</t>
  </si>
  <si>
    <t>Titles Held 6/30/23</t>
  </si>
  <si>
    <t>Circulating (see Note 4)</t>
  </si>
  <si>
    <t>Reference (see Note 4)</t>
  </si>
  <si>
    <t>Stetson (see Note 2)</t>
  </si>
  <si>
    <t>Treasure</t>
  </si>
  <si>
    <t>Greenlaw</t>
  </si>
  <si>
    <t>Shaw (see Note 3)</t>
  </si>
  <si>
    <t>Cleland (see Note 3)</t>
  </si>
  <si>
    <t>Juvenile/Picture Books</t>
  </si>
  <si>
    <t>See Note 1.</t>
  </si>
  <si>
    <t>Young Adult</t>
  </si>
  <si>
    <t>Subtotal Books and Special Collections</t>
  </si>
  <si>
    <t>Bound Periodicals Volumes</t>
  </si>
  <si>
    <t>Total Book &amp; Journals</t>
  </si>
  <si>
    <t>Note 1.</t>
  </si>
  <si>
    <t>Juvenile and Picture Books included in Circulating Number</t>
  </si>
  <si>
    <t>Note 2.</t>
  </si>
  <si>
    <t xml:space="preserve">Stetson and Treasure numbers include all formats </t>
  </si>
  <si>
    <t>Note 3.</t>
  </si>
  <si>
    <t>Cleland and Shaw Collections include all formats, FY21+</t>
  </si>
  <si>
    <t>Note 4.</t>
  </si>
  <si>
    <t>Number of titles and volumes decreased in FY22 due to system migration cleanup,  weeding efforts, and excluding musical scores.</t>
  </si>
  <si>
    <t>Journals Titles</t>
  </si>
  <si>
    <t>Active Paper Subscriptions</t>
  </si>
  <si>
    <t>*114</t>
  </si>
  <si>
    <t>Active Online Subscriptions</t>
  </si>
  <si>
    <t>Active and Inactive Paper Subscriptions in Library</t>
  </si>
  <si>
    <t>Total Active Paper &amp; Online Subscriptions</t>
  </si>
  <si>
    <t>Electronic Journal Titles Accessible</t>
  </si>
  <si>
    <t>* Inaccurate count - Covid delayed print check-in at the end of FY20.</t>
  </si>
  <si>
    <t>Federal Documents Physical Holdings</t>
  </si>
  <si>
    <t>Vols. Held 6/30/17</t>
  </si>
  <si>
    <t>Titles Held 6/30/17</t>
  </si>
  <si>
    <t>Vols. Held 6/30/18</t>
  </si>
  <si>
    <t>Titles Held 6/30/18</t>
  </si>
  <si>
    <t>Vols. Held 6/30/19</t>
  </si>
  <si>
    <t>Vols. Held 6/30/21</t>
  </si>
  <si>
    <t>Vols. Held 6/30/22</t>
  </si>
  <si>
    <t>Vols. Held 6/30/23</t>
  </si>
  <si>
    <t>Paper Pieces/Volumes</t>
  </si>
  <si>
    <t>Microfiche Pieces</t>
  </si>
  <si>
    <t>Microfilm Reels</t>
  </si>
  <si>
    <t>Maps</t>
  </si>
  <si>
    <t>CD-Roms</t>
  </si>
  <si>
    <t>Videocassettes (VHS)</t>
  </si>
  <si>
    <t>DVDs</t>
  </si>
  <si>
    <t>Government Documents Recon Titles (Total)</t>
  </si>
  <si>
    <t>Federal Documents Titles Cataloged</t>
  </si>
  <si>
    <t>See Note 3.</t>
  </si>
  <si>
    <t>Paper Titles fully cataloged (See Note 1)</t>
  </si>
  <si>
    <t>Microfiche Titles fully cataloged</t>
  </si>
  <si>
    <t>Computer disks fully cataloged</t>
  </si>
  <si>
    <t>CD-ROMs fully cataloged</t>
  </si>
  <si>
    <t>Maps cataloged</t>
  </si>
  <si>
    <t>Videos cataloged</t>
  </si>
  <si>
    <t>Document remote databases (included PURLS cataloged separatedly and as added copies)</t>
  </si>
  <si>
    <t>Note 1. Number of paper titles continues to increase due to recon project.</t>
  </si>
  <si>
    <t>Other Formats</t>
  </si>
  <si>
    <t>Vols. Held 6/30/20</t>
  </si>
  <si>
    <t>AV-2 Hour Circulation</t>
  </si>
  <si>
    <t>AV-24 Hour Circulation</t>
  </si>
  <si>
    <t>AV-4 Hour Circulation</t>
  </si>
  <si>
    <t>AV-7 Day Circulation</t>
  </si>
  <si>
    <t>AV-Digital Arts Equipment</t>
  </si>
  <si>
    <t>AV-Digital Arts Equipment - 7 Day</t>
  </si>
  <si>
    <t>Not reported.</t>
  </si>
  <si>
    <t>AV-Accessibility Equipment - 28 Day</t>
  </si>
  <si>
    <t>AV-Accessibility Equipment - 17 Weeks</t>
  </si>
  <si>
    <t>Total AV</t>
  </si>
  <si>
    <t>Compact Discs</t>
  </si>
  <si>
    <t>Computer Software Disks&amp;Titles</t>
  </si>
  <si>
    <t>CD-ROM Disks &amp; Titles (excl Gov Docs)</t>
  </si>
  <si>
    <t>Dumm Audiocassette Collection</t>
  </si>
  <si>
    <t>DVD Pieces &amp; Titles</t>
  </si>
  <si>
    <t>DVD-ROM Disks &amp; Titles (ex. Gov Docs)</t>
  </si>
  <si>
    <t>Maps -cataloged</t>
  </si>
  <si>
    <t>Records</t>
  </si>
  <si>
    <t>Recital CDs minimally cataloged</t>
  </si>
  <si>
    <t>Scores</t>
  </si>
  <si>
    <t>Videocassettes pieces &amp; titles</t>
  </si>
  <si>
    <t>Microforms</t>
  </si>
  <si>
    <t>Vols. Held 6/30/21*</t>
  </si>
  <si>
    <t>Titles Held 6/30/21*</t>
  </si>
  <si>
    <t>Microfiche books</t>
  </si>
  <si>
    <t>Microfiche journals*</t>
  </si>
  <si>
    <t>Microfilm books (reels &amp; titles)</t>
  </si>
  <si>
    <t>Microfilm journals (reels and titles)</t>
  </si>
  <si>
    <t>* Microfiche and microfilm accurately counted, FY21 - FY23.</t>
  </si>
  <si>
    <t>Virtual Collections</t>
  </si>
  <si>
    <t>See Note 2.</t>
  </si>
  <si>
    <t>Ebooks (including additonal copies)</t>
  </si>
  <si>
    <t>Internet Resources</t>
  </si>
  <si>
    <t>Streaming Audio (databases and titles)</t>
  </si>
  <si>
    <t>Streaming Video (databases and titles)</t>
  </si>
  <si>
    <t>Note 1.  WMS implemented in FY18.</t>
  </si>
  <si>
    <t>Note 2.  Original numbers reported for FY20 were in error.</t>
  </si>
  <si>
    <t>Note 3.  Number of streaming video titles decreased due to curation of Kanopy collection.</t>
  </si>
  <si>
    <t>Selected Activity</t>
  </si>
  <si>
    <t>2018/2019</t>
  </si>
  <si>
    <t>2019/2020</t>
  </si>
  <si>
    <t>2020/2021</t>
  </si>
  <si>
    <t>2021/2022</t>
  </si>
  <si>
    <t>2022/2023</t>
  </si>
  <si>
    <t>Circulating Books Added</t>
  </si>
  <si>
    <t>Reference Books Added</t>
  </si>
  <si>
    <t>Special Collections Added</t>
  </si>
  <si>
    <t>Total Books Added</t>
  </si>
  <si>
    <t>Websites Cataloged (non-document)</t>
  </si>
  <si>
    <t>Scores &amp; Recordings Cataloged</t>
  </si>
  <si>
    <t>Other Media Cataloged</t>
  </si>
  <si>
    <t>Federal Documents Cataloged</t>
  </si>
  <si>
    <t>Titles Converted to MARC Format (Documents)</t>
  </si>
  <si>
    <t>Walker Collection Added</t>
  </si>
  <si>
    <t>Items Mended</t>
  </si>
  <si>
    <t>Mending Items Replaced by Ebooks</t>
  </si>
  <si>
    <t>Format</t>
  </si>
  <si>
    <t>FY21 Expenditure</t>
  </si>
  <si>
    <t>FY21 Percentage of Total Expenditure</t>
  </si>
  <si>
    <t>FY22 Expenditure</t>
  </si>
  <si>
    <t>FY22 Percentage of Total Expenditure</t>
  </si>
  <si>
    <t>FY23 Expenditure</t>
  </si>
  <si>
    <t>FY23 Percentage of Total Expenditure</t>
  </si>
  <si>
    <t>Ejournal Subscriptions</t>
  </si>
  <si>
    <t>Databases</t>
  </si>
  <si>
    <t>Ebooks</t>
  </si>
  <si>
    <t>Streaming Video</t>
  </si>
  <si>
    <t>Paper Journal Subscriptions</t>
  </si>
  <si>
    <t>Books</t>
  </si>
  <si>
    <t>ILL/Document Delivery</t>
  </si>
  <si>
    <t>Streaming Audio</t>
  </si>
  <si>
    <t>Video</t>
  </si>
  <si>
    <t>Binding</t>
  </si>
  <si>
    <t>Total</t>
  </si>
  <si>
    <t>Type of Expenditure</t>
  </si>
  <si>
    <t>University Funded</t>
  </si>
  <si>
    <t>BDJ Endowed Dean</t>
  </si>
  <si>
    <t>Lewis Stetson Allen</t>
  </si>
  <si>
    <t xml:space="preserve">John Haire </t>
  </si>
  <si>
    <t>Enhancement</t>
  </si>
  <si>
    <t>Research Prizes</t>
  </si>
  <si>
    <t>Politicos Room</t>
  </si>
  <si>
    <t>Total by Type</t>
  </si>
  <si>
    <t>% by Type</t>
  </si>
  <si>
    <t>Computers &amp; Peripherals</t>
  </si>
  <si>
    <t>Library Furniture</t>
  </si>
  <si>
    <t xml:space="preserve">Library Books </t>
  </si>
  <si>
    <t>Training - Staff Development</t>
  </si>
  <si>
    <t>Faculty Travel</t>
  </si>
  <si>
    <t>Other Equipment</t>
  </si>
  <si>
    <t>Maintenance/Equipment</t>
  </si>
  <si>
    <t>Technology/PC</t>
  </si>
  <si>
    <t>Office Supplies</t>
  </si>
  <si>
    <t>Other Supplies</t>
  </si>
  <si>
    <t>Printer Cartridges</t>
  </si>
  <si>
    <t>Print Shop Charges</t>
  </si>
  <si>
    <t>Duplication (Toner &amp; Paper)</t>
  </si>
  <si>
    <t>Postage &amp; Shipping</t>
  </si>
  <si>
    <t>Equipment Rental</t>
  </si>
  <si>
    <t>Fund Raising</t>
  </si>
  <si>
    <t>Purchased Services</t>
  </si>
  <si>
    <t>Meals/Catering</t>
  </si>
  <si>
    <t>Membership &amp; Dues</t>
  </si>
  <si>
    <t>Other Charges</t>
  </si>
  <si>
    <t>Prizes &amp; Gifts</t>
  </si>
  <si>
    <t>Online Subscriptions</t>
  </si>
  <si>
    <t>check for Materials in this</t>
  </si>
  <si>
    <t>Signs</t>
  </si>
  <si>
    <t>Solinet (WMS)</t>
  </si>
  <si>
    <t>%</t>
  </si>
  <si>
    <t xml:space="preserve">Gift Funded </t>
  </si>
  <si>
    <t>Materials Expenditures FY23</t>
  </si>
  <si>
    <t>% of Total</t>
  </si>
  <si>
    <t>University Funded - Materials</t>
  </si>
  <si>
    <t>University Funded - Operations</t>
  </si>
  <si>
    <t>Donor Gifts</t>
  </si>
  <si>
    <t>Operations Expenditures FY23</t>
  </si>
  <si>
    <t>Fund</t>
  </si>
  <si>
    <t>2017/2018 Contributions</t>
  </si>
  <si>
    <t>2018/2019 Contributions</t>
  </si>
  <si>
    <t>2019/2020 Contributions</t>
  </si>
  <si>
    <t>2020/2021 Contributions</t>
  </si>
  <si>
    <t>2021/2022 Contributions</t>
  </si>
  <si>
    <t>2022/2023 Contributions</t>
  </si>
  <si>
    <t>Enhancement Fund</t>
  </si>
  <si>
    <t>Materials Fund</t>
  </si>
  <si>
    <t>Other (Incl. Endowed Dean, Research Prize,  Library Speakers, Staff Development, etc.)</t>
  </si>
  <si>
    <t>Library Endowment</t>
  </si>
  <si>
    <t>Politicos Fund</t>
  </si>
  <si>
    <t>Bookstore Charges</t>
  </si>
  <si>
    <t xml:space="preserve">Titles Resolved after WMS Migration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</si>
</sst>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0" xfId="0" applyNumberFormat="1" applyFont="1"/>
    <xf numFmtId="164" fontId="0" fillId="0" borderId="0" xfId="0" applyNumberFormat="1"/>
    <xf numFmtId="165" fontId="1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165" fontId="1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10" fontId="0" fillId="0" borderId="0" xfId="0" applyNumberFormat="1"/>
    <xf numFmtId="10" fontId="1" fillId="0" borderId="0" xfId="0" applyNumberFormat="1" applyFont="1"/>
    <xf numFmtId="166" fontId="1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166" fontId="2" fillId="0" borderId="0" xfId="0" applyNumberFormat="1" applyFont="1"/>
    <xf numFmtId="10" fontId="2" fillId="0" borderId="0" xfId="0" applyNumberFormat="1" applyFont="1"/>
    <xf numFmtId="166" fontId="3" fillId="0" borderId="0" xfId="0" applyNumberFormat="1" applyFont="1"/>
    <xf numFmtId="10" fontId="3" fillId="0" borderId="0" xfId="0" applyNumberFormat="1" applyFont="1"/>
    <xf numFmtId="3" fontId="0" fillId="0" borderId="0" xfId="0" applyNumberFormat="1" applyAlignment="1">
      <alignment horizontal="right"/>
    </xf>
    <xf numFmtId="164" fontId="4" fillId="0" borderId="0" xfId="0" applyNumberFormat="1" applyFont="1"/>
    <xf numFmtId="166" fontId="5" fillId="0" borderId="0" xfId="0" applyNumberFormat="1" applyFont="1"/>
    <xf numFmtId="14" fontId="0" fillId="0" borderId="0" xfId="0" applyNumberFormat="1"/>
    <xf numFmtId="3" fontId="1" fillId="2" borderId="1" xfId="0" applyNumberFormat="1" applyFont="1" applyFill="1" applyBorder="1"/>
    <xf numFmtId="0" fontId="0" fillId="2" borderId="1" xfId="0" applyFill="1" applyBorder="1"/>
    <xf numFmtId="3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3" fontId="1" fillId="0" borderId="1" xfId="0" applyNumberFormat="1" applyFont="1" applyBorder="1"/>
    <xf numFmtId="3" fontId="0" fillId="2" borderId="2" xfId="0" applyNumberFormat="1" applyFill="1" applyBorder="1"/>
    <xf numFmtId="3" fontId="1" fillId="2" borderId="2" xfId="0" applyNumberFormat="1" applyFont="1" applyFill="1" applyBorder="1"/>
    <xf numFmtId="3" fontId="0" fillId="0" borderId="3" xfId="0" applyNumberFormat="1" applyBorder="1"/>
    <xf numFmtId="0" fontId="0" fillId="0" borderId="3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FY23 Materials Expenditures</a:t>
            </a:r>
          </a:p>
        </c:rich>
      </c:tx>
      <c:layout>
        <c:manualLayout>
          <c:xMode val="edge"/>
          <c:yMode val="edge"/>
          <c:x val="0.59548976377952756"/>
          <c:y val="3.4188034188034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302857453249461E-3"/>
          <c:y val="0.12569800569800571"/>
          <c:w val="0.93087980449957042"/>
          <c:h val="0.532972745495420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A27-4580-A800-0AEA8AA92B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A27-4580-A800-0AEA8AA92B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E7-447C-9540-076DD85736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E7-447C-9540-076DD85736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E7-447C-9540-076DD857363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E7-447C-9540-076DD857363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5E7-447C-9540-076DD857363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5E7-447C-9540-076DD857363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5E7-447C-9540-076DD857363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35E7-447C-9540-076DD857363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35E7-447C-9540-076DD857363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35E7-447C-9540-076DD8573631}"/>
              </c:ext>
            </c:extLst>
          </c:dPt>
          <c:dLbls>
            <c:dLbl>
              <c:idx val="0"/>
              <c:layout>
                <c:manualLayout>
                  <c:x val="1.6231884057971015E-2"/>
                  <c:y val="0.235517568850902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27-4580-A800-0AEA8AA92B6B}"/>
                </c:ext>
              </c:extLst>
            </c:dLbl>
            <c:dLbl>
              <c:idx val="2"/>
              <c:layout>
                <c:manualLayout>
                  <c:x val="-0.10434788703355317"/>
                  <c:y val="0.108622656345172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E7-447C-9540-076DD8573631}"/>
                </c:ext>
              </c:extLst>
            </c:dLbl>
            <c:dLbl>
              <c:idx val="3"/>
              <c:layout>
                <c:manualLayout>
                  <c:x val="-0.2239923159546737"/>
                  <c:y val="8.76997983947658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E7-447C-9540-076DD8573631}"/>
                </c:ext>
              </c:extLst>
            </c:dLbl>
            <c:dLbl>
              <c:idx val="4"/>
              <c:layout>
                <c:manualLayout>
                  <c:x val="-9.6668806315448871E-2"/>
                  <c:y val="8.1623974218412564E-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97883266291654"/>
                      <c:h val="0.141016423579963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5E7-447C-9540-076DD8573631}"/>
                </c:ext>
              </c:extLst>
            </c:dLbl>
            <c:dLbl>
              <c:idx val="5"/>
              <c:layout>
                <c:manualLayout>
                  <c:x val="3.8984877803470368E-2"/>
                  <c:y val="-2.44750102439726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E7-447C-9540-076DD857363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E7-447C-9540-076DD857363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E7-447C-9540-076DD857363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E7-447C-9540-076DD857363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5E7-447C-9540-076DD857363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5E7-447C-9540-076DD857363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5E7-447C-9540-076DD857363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'Materials Expenditures'!$A$3:$A$13</c:f>
              <c:strCache>
                <c:ptCount val="11"/>
                <c:pt idx="0">
                  <c:v>Ejournal Subscriptions</c:v>
                </c:pt>
                <c:pt idx="1">
                  <c:v>Databases</c:v>
                </c:pt>
                <c:pt idx="2">
                  <c:v>Ebooks</c:v>
                </c:pt>
                <c:pt idx="3">
                  <c:v>Streaming Video</c:v>
                </c:pt>
                <c:pt idx="4">
                  <c:v>Paper Journal Subscriptions</c:v>
                </c:pt>
                <c:pt idx="5">
                  <c:v>Books</c:v>
                </c:pt>
                <c:pt idx="6">
                  <c:v>ILL/Document Delivery</c:v>
                </c:pt>
                <c:pt idx="7">
                  <c:v>Streaming Audio</c:v>
                </c:pt>
                <c:pt idx="8">
                  <c:v>Video</c:v>
                </c:pt>
                <c:pt idx="9">
                  <c:v>Scores</c:v>
                </c:pt>
                <c:pt idx="10">
                  <c:v>Binding</c:v>
                </c:pt>
              </c:strCache>
            </c:strRef>
          </c:cat>
          <c:val>
            <c:numRef>
              <c:f>'Materials Expenditures'!$F$3:$F$13</c:f>
              <c:numCache>
                <c:formatCode>"$"#,##0</c:formatCode>
                <c:ptCount val="11"/>
                <c:pt idx="0">
                  <c:v>364313.38</c:v>
                </c:pt>
                <c:pt idx="1">
                  <c:v>324756.5</c:v>
                </c:pt>
                <c:pt idx="2">
                  <c:v>47650.47</c:v>
                </c:pt>
                <c:pt idx="3">
                  <c:v>21778.92</c:v>
                </c:pt>
                <c:pt idx="4">
                  <c:v>9499.4699999999993</c:v>
                </c:pt>
                <c:pt idx="5">
                  <c:v>18518.71</c:v>
                </c:pt>
                <c:pt idx="6">
                  <c:v>4367.41</c:v>
                </c:pt>
                <c:pt idx="7">
                  <c:v>4895</c:v>
                </c:pt>
                <c:pt idx="8">
                  <c:v>1381.16</c:v>
                </c:pt>
                <c:pt idx="9">
                  <c:v>4171.8900000000003</c:v>
                </c:pt>
                <c:pt idx="10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7-4580-A800-0AEA8AA92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79318902482827"/>
          <c:y val="0.69285889896674313"/>
          <c:w val="0.70393223251421189"/>
          <c:h val="0.27591038461964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Library Operations,</a:t>
            </a:r>
            <a:r>
              <a:rPr lang="en-US" baseline="0"/>
              <a:t> FY23</a:t>
            </a:r>
          </a:p>
          <a:p>
            <a:pPr>
              <a:defRPr/>
            </a:pPr>
            <a:r>
              <a:rPr lang="en-US" baseline="0"/>
              <a:t>University and Gift Funded</a:t>
            </a:r>
            <a:endParaRPr lang="en-US"/>
          </a:p>
        </c:rich>
      </c:tx>
      <c:layout>
        <c:manualLayout>
          <c:xMode val="edge"/>
          <c:yMode val="edge"/>
          <c:x val="0.4836178915135608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97987751531055"/>
          <c:y val="0.300838801399825"/>
          <c:w val="0.35893788276465444"/>
          <c:h val="0.598229804607757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4D-412F-B739-13E45A342D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4D-412F-B739-13E45A342D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4D-412F-B739-13E45A342D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19-40F5-A113-175E002AFD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34D-412F-B739-13E45A342DF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058-461C-B280-2E2C3F9CD778}"/>
              </c:ext>
            </c:extLst>
          </c:dPt>
          <c:dLbls>
            <c:dLbl>
              <c:idx val="3"/>
              <c:layout>
                <c:manualLayout>
                  <c:x val="-3.8117891513560296E-3"/>
                  <c:y val="-2.97470107903178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19-40F5-A113-175E002AFD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'Operations Expenditures'!$B$2:$G$2</c:f>
              <c:strCache>
                <c:ptCount val="6"/>
                <c:pt idx="0">
                  <c:v>University Funded</c:v>
                </c:pt>
                <c:pt idx="1">
                  <c:v>BDJ Endowed Dean</c:v>
                </c:pt>
                <c:pt idx="2">
                  <c:v>Lewis Stetson Allen</c:v>
                </c:pt>
                <c:pt idx="3">
                  <c:v>John Haire </c:v>
                </c:pt>
                <c:pt idx="4">
                  <c:v>Enhancement</c:v>
                </c:pt>
                <c:pt idx="5">
                  <c:v>Research Prizes</c:v>
                </c:pt>
              </c:strCache>
            </c:strRef>
          </c:cat>
          <c:val>
            <c:numRef>
              <c:f>'Operations Expenditures'!$B$30:$G$30</c:f>
              <c:numCache>
                <c:formatCode>0.0%</c:formatCode>
                <c:ptCount val="6"/>
                <c:pt idx="0">
                  <c:v>0.74977994905927647</c:v>
                </c:pt>
                <c:pt idx="1">
                  <c:v>0.10905009411615578</c:v>
                </c:pt>
                <c:pt idx="2">
                  <c:v>7.5333631853049974E-3</c:v>
                </c:pt>
                <c:pt idx="3">
                  <c:v>2.8072533077204101E-2</c:v>
                </c:pt>
                <c:pt idx="4">
                  <c:v>0.1000975427773773</c:v>
                </c:pt>
                <c:pt idx="5">
                  <c:v>2.8901105639394706E-3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9-40F5-A113-175E002AFD6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FY23 Operations</a:t>
            </a:r>
          </a:p>
          <a:p>
            <a:pPr>
              <a:defRPr/>
            </a:pPr>
            <a:r>
              <a:rPr lang="en-US"/>
              <a:t>Expenditures by Type</a:t>
            </a:r>
          </a:p>
        </c:rich>
      </c:tx>
      <c:layout>
        <c:manualLayout>
          <c:xMode val="edge"/>
          <c:yMode val="edge"/>
          <c:x val="7.660946307917553E-2"/>
          <c:y val="0.14407066076228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E8-41AD-B456-FBBF586610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9E8-41AD-B456-FBBF586610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9E8-41AD-B456-FBBF586610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E8-41AD-B456-FBBF586610C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D1-4C48-B55F-D079191EEC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D1-4C48-B55F-D079191EEC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9E8-41AD-B456-FBBF586610C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9E8-41AD-B456-FBBF586610C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AD1-4C48-B55F-D079191EEC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9E8-41AD-B456-FBBF586610C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AD1-4C48-B55F-D079191EEC7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9E8-41AD-B456-FBBF586610C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AD1-4C48-B55F-D079191EEC7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9E8-41AD-B456-FBBF586610C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9E8-41AD-B456-FBBF586610C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99E8-41AD-B456-FBBF586610C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99E8-41AD-B456-FBBF586610C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9E8-41AD-B456-FBBF586610C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9E8-41AD-B456-FBBF586610C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9E8-41AD-B456-FBBF586610C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9E8-41AD-B456-FBBF586610CE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FAD1-4C48-B55F-D079191EEC75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9E8-41AD-B456-FBBF586610CE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9E8-41AD-B456-FBBF586610CE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9E8-41AD-B456-FBBF586610CE}"/>
              </c:ext>
            </c:extLst>
          </c:dPt>
          <c:dLbls>
            <c:dLbl>
              <c:idx val="0"/>
              <c:layout>
                <c:manualLayout>
                  <c:x val="-0.15734621839081267"/>
                  <c:y val="-1.47154984371832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98525228371135"/>
                      <c:h val="7.87904485710977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9E8-41AD-B456-FBBF586610CE}"/>
                </c:ext>
              </c:extLst>
            </c:dLbl>
            <c:dLbl>
              <c:idx val="1"/>
              <c:layout>
                <c:manualLayout>
                  <c:x val="3.8526977958227211E-3"/>
                  <c:y val="-5.79803609279340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E8-41AD-B456-FBBF586610CE}"/>
                </c:ext>
              </c:extLst>
            </c:dLbl>
            <c:dLbl>
              <c:idx val="2"/>
              <c:layout>
                <c:manualLayout>
                  <c:x val="-8.9302810483656136E-3"/>
                  <c:y val="-2.09669793298948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E8-41AD-B456-FBBF586610CE}"/>
                </c:ext>
              </c:extLst>
            </c:dLbl>
            <c:dLbl>
              <c:idx val="3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E8-41AD-B456-FBBF586610CE}"/>
                </c:ext>
              </c:extLst>
            </c:dLbl>
            <c:dLbl>
              <c:idx val="6"/>
              <c:layout>
                <c:manualLayout>
                  <c:x val="3.0501968634463562E-2"/>
                  <c:y val="1.06564343892022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E8-41AD-B456-FBBF586610CE}"/>
                </c:ext>
              </c:extLst>
            </c:dLbl>
            <c:dLbl>
              <c:idx val="7"/>
              <c:layout>
                <c:manualLayout>
                  <c:x val="5.8611865504214947E-2"/>
                  <c:y val="1.14421770658600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E8-41AD-B456-FBBF586610C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E8-41AD-B456-FBBF586610C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E8-41AD-B456-FBBF586610C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E8-41AD-B456-FBBF586610CE}"/>
                </c:ext>
              </c:extLst>
            </c:dLbl>
            <c:dLbl>
              <c:idx val="14"/>
              <c:layout>
                <c:manualLayout>
                  <c:x val="3.5183800870931425E-2"/>
                  <c:y val="-3.50392860636303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E8-41AD-B456-FBBF586610C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E8-41AD-B456-FBBF586610C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E8-41AD-B456-FBBF586610C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E8-41AD-B456-FBBF586610C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E8-41AD-B456-FBBF586610C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E8-41AD-B456-FBBF586610C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E8-41AD-B456-FBBF586610CE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9E8-41AD-B456-FBBF586610CE}"/>
                </c:ext>
              </c:extLst>
            </c:dLbl>
            <c:dLbl>
              <c:idx val="24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E8-41AD-B456-FBBF586610CE}"/>
                </c:ext>
              </c:extLst>
            </c:dLbl>
            <c:dLbl>
              <c:idx val="25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E8-41AD-B456-FBBF586610CE}"/>
                </c:ext>
              </c:extLst>
            </c:dLbl>
            <c:dLbl>
              <c:idx val="27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E8-41AD-B456-FBBF586610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'Operations Expenditures'!$A$3:$A$27</c:f>
              <c:strCache>
                <c:ptCount val="25"/>
                <c:pt idx="0">
                  <c:v>Computers &amp; Peripherals</c:v>
                </c:pt>
                <c:pt idx="1">
                  <c:v>Library Furniture</c:v>
                </c:pt>
                <c:pt idx="2">
                  <c:v>Library Books </c:v>
                </c:pt>
                <c:pt idx="3">
                  <c:v>Training - Staff Development</c:v>
                </c:pt>
                <c:pt idx="4">
                  <c:v>Faculty Travel</c:v>
                </c:pt>
                <c:pt idx="5">
                  <c:v>Other Equipment</c:v>
                </c:pt>
                <c:pt idx="6">
                  <c:v>Maintenance/Equipment</c:v>
                </c:pt>
                <c:pt idx="7">
                  <c:v>Technology/PC</c:v>
                </c:pt>
                <c:pt idx="8">
                  <c:v>Office Supplies</c:v>
                </c:pt>
                <c:pt idx="9">
                  <c:v>Other Supplies</c:v>
                </c:pt>
                <c:pt idx="10">
                  <c:v>Printer Cartridges</c:v>
                </c:pt>
                <c:pt idx="11">
                  <c:v>Print Shop Charges</c:v>
                </c:pt>
                <c:pt idx="12">
                  <c:v>Duplication (Toner &amp; Paper)</c:v>
                </c:pt>
                <c:pt idx="13">
                  <c:v>Postage &amp; Shipping</c:v>
                </c:pt>
                <c:pt idx="14">
                  <c:v>Equipment Rental</c:v>
                </c:pt>
                <c:pt idx="15">
                  <c:v>Fund Raising</c:v>
                </c:pt>
                <c:pt idx="16">
                  <c:v>Purchased Services</c:v>
                </c:pt>
                <c:pt idx="17">
                  <c:v>Meals/Catering</c:v>
                </c:pt>
                <c:pt idx="18">
                  <c:v>Membership &amp; Dues</c:v>
                </c:pt>
                <c:pt idx="19">
                  <c:v>Other Charges</c:v>
                </c:pt>
                <c:pt idx="20">
                  <c:v>Bookstore Charges</c:v>
                </c:pt>
                <c:pt idx="21">
                  <c:v>Prizes &amp; Gifts</c:v>
                </c:pt>
                <c:pt idx="22">
                  <c:v>Online Subscriptions</c:v>
                </c:pt>
                <c:pt idx="23">
                  <c:v>Signs</c:v>
                </c:pt>
                <c:pt idx="24">
                  <c:v>Solinet (WMS)</c:v>
                </c:pt>
              </c:strCache>
            </c:strRef>
          </c:cat>
          <c:val>
            <c:numRef>
              <c:f>'Operations Expenditures'!$J$3:$J$27</c:f>
              <c:numCache>
                <c:formatCode>0.00%</c:formatCode>
                <c:ptCount val="25"/>
                <c:pt idx="0">
                  <c:v>5.5073383806868388E-2</c:v>
                </c:pt>
                <c:pt idx="1">
                  <c:v>5.5110896296002389E-2</c:v>
                </c:pt>
                <c:pt idx="2">
                  <c:v>9.7171774737502751E-4</c:v>
                </c:pt>
                <c:pt idx="3">
                  <c:v>1.2985092392539341E-3</c:v>
                </c:pt>
                <c:pt idx="4">
                  <c:v>1.1132964769692381E-2</c:v>
                </c:pt>
                <c:pt idx="5">
                  <c:v>3.7119638560983818E-2</c:v>
                </c:pt>
                <c:pt idx="6">
                  <c:v>2.6176297362738039E-2</c:v>
                </c:pt>
                <c:pt idx="7">
                  <c:v>3.90395772218807E-2</c:v>
                </c:pt>
                <c:pt idx="8">
                  <c:v>7.2768303183357225E-2</c:v>
                </c:pt>
                <c:pt idx="9">
                  <c:v>2.049604083502388E-2</c:v>
                </c:pt>
                <c:pt idx="10">
                  <c:v>0</c:v>
                </c:pt>
                <c:pt idx="11">
                  <c:v>5.0827876932240997E-3</c:v>
                </c:pt>
                <c:pt idx="12">
                  <c:v>2.2710772010118063E-2</c:v>
                </c:pt>
                <c:pt idx="13">
                  <c:v>2.2422317457683801E-2</c:v>
                </c:pt>
                <c:pt idx="14">
                  <c:v>6.5753416187154343E-2</c:v>
                </c:pt>
                <c:pt idx="15">
                  <c:v>3.6858596981378237E-3</c:v>
                </c:pt>
                <c:pt idx="16">
                  <c:v>2.4836565607952235E-2</c:v>
                </c:pt>
                <c:pt idx="17">
                  <c:v>2.8267309463092189E-3</c:v>
                </c:pt>
                <c:pt idx="18">
                  <c:v>1.8448363904122612E-2</c:v>
                </c:pt>
                <c:pt idx="19">
                  <c:v>0</c:v>
                </c:pt>
                <c:pt idx="20">
                  <c:v>2.885576087230965E-4</c:v>
                </c:pt>
                <c:pt idx="21">
                  <c:v>2.7407820014252681E-3</c:v>
                </c:pt>
                <c:pt idx="22">
                  <c:v>7.2174853544131529E-2</c:v>
                </c:pt>
                <c:pt idx="23">
                  <c:v>9.026339641580533E-3</c:v>
                </c:pt>
                <c:pt idx="24">
                  <c:v>0.43081532467626155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8-41AD-B456-FBBF58661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FY23 Operations Expenditures -</a:t>
            </a:r>
          </a:p>
          <a:p>
            <a:pPr>
              <a:defRPr/>
            </a:pPr>
            <a:r>
              <a:rPr lang="en-US"/>
              <a:t>University and Donor Funds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040-464B-81B6-A09A92D1FC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040-464B-81B6-A09A92D1FC2D}"/>
              </c:ext>
            </c:extLst>
          </c:dPt>
          <c:dLbls>
            <c:dLbl>
              <c:idx val="0"/>
              <c:layout>
                <c:manualLayout>
                  <c:x val="-0.18922648731408573"/>
                  <c:y val="-0.12969415281423155"/>
                </c:manualLayout>
              </c:layout>
              <c:tx>
                <c:rich>
                  <a:bodyPr/>
                  <a:lstStyle/>
                  <a:p>
                    <a:fld id="{E739124A-41B7-4B8B-869B-AA3E76312693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040-464B-81B6-A09A92D1FC2D}"/>
                </c:ext>
              </c:extLst>
            </c:dLbl>
            <c:dLbl>
              <c:idx val="1"/>
              <c:layout>
                <c:manualLayout>
                  <c:x val="0.13792333770778653"/>
                  <c:y val="7.0059419655876351E-2"/>
                </c:manualLayout>
              </c:layout>
              <c:tx>
                <c:rich>
                  <a:bodyPr/>
                  <a:lstStyle/>
                  <a:p>
                    <a:fld id="{573DA380-1986-4D33-B568-11C541604364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040-464B-81B6-A09A92D1FC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'Total Expenditures - Gift-Univ'!$A$11:$A$12</c:f>
              <c:strCache>
                <c:ptCount val="2"/>
                <c:pt idx="0">
                  <c:v>University Funded</c:v>
                </c:pt>
                <c:pt idx="1">
                  <c:v>Donor Gifts</c:v>
                </c:pt>
              </c:strCache>
            </c:strRef>
          </c:cat>
          <c:val>
            <c:numRef>
              <c:f>'Total Expenditures - Gift-Univ'!$C$11:$C$12</c:f>
              <c:numCache>
                <c:formatCode>0.00%</c:formatCode>
                <c:ptCount val="2"/>
                <c:pt idx="0">
                  <c:v>0.74977994905927647</c:v>
                </c:pt>
                <c:pt idx="1">
                  <c:v>0.25022005094072358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0-464B-81B6-A09A92D1F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FY23 Materials Expenditures - </a:t>
            </a:r>
          </a:p>
          <a:p>
            <a:pPr>
              <a:defRPr/>
            </a:pPr>
            <a:r>
              <a:rPr lang="en-US"/>
              <a:t>University</a:t>
            </a:r>
            <a:r>
              <a:rPr lang="en-US" baseline="0"/>
              <a:t> and Donor Funds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45008206720638794"/>
          <c:y val="6.8068068068068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25-4453-A018-814D542E80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D25-4453-A018-814D542E80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9CD3-4C80-9E23-BAB5145AB9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954-4F95-BF35-CC9168A1308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A91D26A-CC04-48DE-BC79-D251DF29FFEE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25-4453-A018-814D542E806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DDF86DB-575A-4E53-B711-3168C695CE9A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D25-4453-A018-814D542E8066}"/>
                </c:ext>
              </c:extLst>
            </c:dLbl>
            <c:dLbl>
              <c:idx val="2"/>
              <c:layout>
                <c:manualLayout>
                  <c:x val="-1.8783902012248468E-2"/>
                  <c:y val="-0.10363227323857245"/>
                </c:manualLayout>
              </c:layout>
              <c:tx>
                <c:rich>
                  <a:bodyPr/>
                  <a:lstStyle/>
                  <a:p>
                    <a:fld id="{E0B1E301-6997-43FF-A66A-943F2C5D53D2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CD3-4C80-9E23-BAB5145AB94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1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954-4F95-BF35-CC9168A130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1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'Total Expenditures - Gift-Univ'!$A$3:$A$5</c:f>
              <c:strCache>
                <c:ptCount val="3"/>
                <c:pt idx="0">
                  <c:v>University Funded - Materials</c:v>
                </c:pt>
                <c:pt idx="1">
                  <c:v>University Funded - Operations</c:v>
                </c:pt>
                <c:pt idx="2">
                  <c:v>Donor Gifts</c:v>
                </c:pt>
              </c:strCache>
            </c:strRef>
          </c:cat>
          <c:val>
            <c:numRef>
              <c:f>'Total Expenditures - Gift-Univ'!$C$3:$C$5</c:f>
              <c:numCache>
                <c:formatCode>0.00%</c:formatCode>
                <c:ptCount val="3"/>
                <c:pt idx="0">
                  <c:v>0.79132553166906539</c:v>
                </c:pt>
                <c:pt idx="1">
                  <c:v>4.7577165464737413E-2</c:v>
                </c:pt>
                <c:pt idx="2">
                  <c:v>0.16109730286619706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5-4453-A018-814D542E8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Enhancement Fund Donations </a:t>
            </a:r>
          </a:p>
          <a:p>
            <a:pPr>
              <a:defRPr/>
            </a:pPr>
            <a:r>
              <a:rPr lang="en-US"/>
              <a:t>FY18-FY23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'Fund Raising Summary'!$A$2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'Fund Raising Summary'!$B$1:$G$1</c:f>
              <c:strCache>
                <c:ptCount val="6"/>
                <c:pt idx="0">
                  <c:v>2017/2018 Contributions</c:v>
                </c:pt>
                <c:pt idx="1">
                  <c:v>2018/2019 Contributions</c:v>
                </c:pt>
                <c:pt idx="2">
                  <c:v>2019/2020 Contributions</c:v>
                </c:pt>
                <c:pt idx="3">
                  <c:v>2020/2021 Contributions</c:v>
                </c:pt>
                <c:pt idx="4">
                  <c:v>2021/2022 Contributions</c:v>
                </c:pt>
                <c:pt idx="5">
                  <c:v>2022/2023 Contributions</c:v>
                </c:pt>
              </c:strCache>
            </c:strRef>
          </c:cat>
          <c:val>
            <c:numRef>
              <c:f>'Fund Raising Summary'!$B$2:$G$2</c:f>
              <c:numCache>
                <c:formatCode>"$"#,##0.00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E-441B-A58F-BD1F0857B4C1}"/>
            </c:ext>
          </c:extLst>
        </c:ser>
        <c:ser>
          <c:idx val="1"/>
          <c:order val="1"/>
          <c:tx>
            <c:strRef>
              <c:f>'Fund Raising Summary'!$A$3</c:f>
              <c:strCache>
                <c:ptCount val="1"/>
                <c:pt idx="0">
                  <c:v>Enhancement Fund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'Fund Raising Summary'!$B$1:$G$1</c:f>
              <c:strCache>
                <c:ptCount val="6"/>
                <c:pt idx="0">
                  <c:v>2017/2018 Contributions</c:v>
                </c:pt>
                <c:pt idx="1">
                  <c:v>2018/2019 Contributions</c:v>
                </c:pt>
                <c:pt idx="2">
                  <c:v>2019/2020 Contributions</c:v>
                </c:pt>
                <c:pt idx="3">
                  <c:v>2020/2021 Contributions</c:v>
                </c:pt>
                <c:pt idx="4">
                  <c:v>2021/2022 Contributions</c:v>
                </c:pt>
                <c:pt idx="5">
                  <c:v>2022/2023 Contributions</c:v>
                </c:pt>
              </c:strCache>
            </c:strRef>
          </c:cat>
          <c:val>
            <c:numRef>
              <c:f>'Fund Raising Summary'!$B$3:$G$3</c:f>
              <c:numCache>
                <c:formatCode>"$"#,##0.00</c:formatCode>
                <c:ptCount val="6"/>
                <c:pt idx="0">
                  <c:v>86849</c:v>
                </c:pt>
                <c:pt idx="1">
                  <c:v>102958.82</c:v>
                </c:pt>
                <c:pt idx="2">
                  <c:v>13011</c:v>
                </c:pt>
                <c:pt idx="3">
                  <c:v>28640.61</c:v>
                </c:pt>
                <c:pt idx="4">
                  <c:v>13489.27</c:v>
                </c:pt>
                <c:pt idx="5">
                  <c:v>59865.3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E-441B-A58F-BD1F0857B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6552000"/>
        <c:axId val="1012874224"/>
      </c:lineChart>
      <c:catAx>
        <c:axId val="96655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874224"/>
        <c:crosses val="autoZero"/>
        <c:auto val="1"/>
        <c:lblAlgn val="ctr"/>
        <c:lblOffset val="100"/>
        <c:noMultiLvlLbl val="0"/>
      </c:catAx>
      <c:valAx>
        <c:axId val="101287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55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6</xdr:row>
      <xdr:rowOff>85726</xdr:rowOff>
    </xdr:from>
    <xdr:to>
      <xdr:col>21</xdr:col>
      <xdr:colOff>171450</xdr:colOff>
      <xdr:row>27</xdr:row>
      <xdr:rowOff>28576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56865C-3FE1-414A-8CC1-20B6309CFE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37</xdr:row>
      <xdr:rowOff>138112</xdr:rowOff>
    </xdr:from>
    <xdr:to>
      <xdr:col>5</xdr:col>
      <xdr:colOff>819150</xdr:colOff>
      <xdr:row>52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CB164F-B874-466E-853A-5F69859309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500061</xdr:colOff>
      <xdr:row>7</xdr:row>
      <xdr:rowOff>119061</xdr:rowOff>
    </xdr:from>
    <xdr:to>
      <xdr:col>27</xdr:col>
      <xdr:colOff>561975</xdr:colOff>
      <xdr:row>33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CA156A-DC31-8BFF-CFF4-116F14B4B5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233362</xdr:colOff>
      <xdr:row>20</xdr:row>
      <xdr:rowOff>114300</xdr:rowOff>
    </xdr:from>
    <xdr:to>
      <xdr:col>15</xdr:col>
      <xdr:colOff>538162</xdr:colOff>
      <xdr:row>35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F5414D-6FD8-4A63-8C0D-EDB54B3D29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123825</xdr:colOff>
      <xdr:row>0</xdr:row>
      <xdr:rowOff>142875</xdr:rowOff>
    </xdr:from>
    <xdr:to>
      <xdr:col>16</xdr:col>
      <xdr:colOff>47625</xdr:colOff>
      <xdr:row>17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0158D3-13A9-4870-862D-8BDC3BBF835C}"/>
            </a:ext>
            <a:ext uri="{147F2762-F138-4A5C-976F-8EAC2B608ADB}">
              <a16:predDERef xmlns:a16="http://schemas.microsoft.com/office/drawing/2014/main" pred="{D2F5414D-6FD8-4A63-8C0D-EDB54B3D29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</xdr:colOff>
      <xdr:row>12</xdr:row>
      <xdr:rowOff>100012</xdr:rowOff>
    </xdr:from>
    <xdr:to>
      <xdr:col>6</xdr:col>
      <xdr:colOff>381000</xdr:colOff>
      <xdr:row>26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2D7227-6759-7A20-4FF8-CFA0B1810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workbookViewId="0">
      <selection activeCell="T14" sqref="T14"/>
    </sheetView>
  </sheetViews>
  <sheetFormatPr defaultRowHeight="15" x14ac:dyDescent="0.25"/>
  <cols>
    <col min="1" max="1" width="25.85546875" bestFit="1" customWidth="1"/>
    <col min="2" max="2" width="17" style="3" bestFit="1" customWidth="1"/>
    <col min="3" max="3" width="18" style="3" bestFit="1" customWidth="1"/>
    <col min="4" max="4" width="17" style="3" bestFit="1" customWidth="1"/>
    <col min="5" max="5" width="18" style="3" bestFit="1" customWidth="1"/>
    <col min="6" max="6" width="17" style="3" bestFit="1" customWidth="1"/>
    <col min="7" max="7" width="18" style="3" bestFit="1" customWidth="1"/>
    <col min="8" max="8" width="17" style="3" bestFit="1" customWidth="1"/>
    <col min="9" max="9" width="18" style="3" bestFit="1" customWidth="1"/>
    <col min="10" max="10" width="17" style="3" bestFit="1" customWidth="1"/>
    <col min="11" max="11" width="18" style="3" bestFit="1" customWidth="1"/>
    <col min="12" max="12" width="9.7109375" bestFit="1" customWidth="1"/>
  </cols>
  <sheetData>
    <row r="1" spans="1:12" s="1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3" spans="1:12" x14ac:dyDescent="0.25">
      <c r="A3" t="s">
        <v>11</v>
      </c>
      <c r="B3" s="3">
        <v>197941</v>
      </c>
      <c r="C3" s="3">
        <v>181181</v>
      </c>
      <c r="D3" s="3">
        <v>195944</v>
      </c>
      <c r="E3" s="3">
        <v>161437</v>
      </c>
      <c r="F3" s="3">
        <v>194832</v>
      </c>
      <c r="G3" s="3">
        <v>160747</v>
      </c>
      <c r="H3" s="3">
        <v>173171</v>
      </c>
      <c r="I3" s="3">
        <v>157081</v>
      </c>
      <c r="J3" s="2">
        <v>172250</v>
      </c>
      <c r="K3" s="2">
        <v>156262</v>
      </c>
      <c r="L3" s="3"/>
    </row>
    <row r="4" spans="1:12" x14ac:dyDescent="0.25">
      <c r="A4" t="s">
        <v>12</v>
      </c>
      <c r="B4" s="3">
        <v>11485</v>
      </c>
      <c r="C4" s="3">
        <v>3336</v>
      </c>
      <c r="D4" s="3">
        <v>11720</v>
      </c>
      <c r="E4" s="3">
        <v>3415</v>
      </c>
      <c r="F4" s="3">
        <v>11692</v>
      </c>
      <c r="G4" s="3">
        <v>3178</v>
      </c>
      <c r="H4" s="3">
        <v>9336</v>
      </c>
      <c r="I4" s="3">
        <v>1953</v>
      </c>
      <c r="J4" s="2">
        <v>9157</v>
      </c>
      <c r="K4" s="2">
        <v>1935</v>
      </c>
      <c r="L4" s="3"/>
    </row>
    <row r="5" spans="1:12" x14ac:dyDescent="0.25">
      <c r="A5" t="s">
        <v>13</v>
      </c>
      <c r="B5" s="3">
        <v>6367</v>
      </c>
      <c r="C5" s="3">
        <v>2512</v>
      </c>
      <c r="D5" s="3">
        <v>6314</v>
      </c>
      <c r="E5" s="3">
        <v>3025</v>
      </c>
      <c r="F5" s="3">
        <v>6400</v>
      </c>
      <c r="G5" s="3">
        <v>3933</v>
      </c>
      <c r="H5" s="3">
        <v>6480</v>
      </c>
      <c r="I5" s="3">
        <v>3999</v>
      </c>
      <c r="J5" s="2">
        <v>6569</v>
      </c>
      <c r="K5" s="2">
        <v>4062</v>
      </c>
      <c r="L5" s="3"/>
    </row>
    <row r="6" spans="1:12" x14ac:dyDescent="0.25">
      <c r="A6" t="s">
        <v>14</v>
      </c>
      <c r="B6" s="3">
        <v>1559</v>
      </c>
      <c r="C6" s="3">
        <v>903</v>
      </c>
      <c r="D6" s="3">
        <v>1627</v>
      </c>
      <c r="E6" s="3">
        <v>979</v>
      </c>
      <c r="F6" s="3">
        <v>1631</v>
      </c>
      <c r="G6" s="3">
        <v>1057</v>
      </c>
      <c r="H6" s="3">
        <v>1637</v>
      </c>
      <c r="I6" s="3">
        <v>1063</v>
      </c>
      <c r="J6" s="2">
        <v>1637</v>
      </c>
      <c r="K6" s="2">
        <v>1075</v>
      </c>
      <c r="L6" s="3"/>
    </row>
    <row r="7" spans="1:12" x14ac:dyDescent="0.25">
      <c r="A7" t="s">
        <v>15</v>
      </c>
      <c r="B7" s="3">
        <v>1674</v>
      </c>
      <c r="C7" s="3">
        <v>1657</v>
      </c>
      <c r="D7" s="3">
        <v>1685</v>
      </c>
      <c r="E7" s="3">
        <v>1677</v>
      </c>
      <c r="F7" s="3">
        <v>1691</v>
      </c>
      <c r="G7" s="3">
        <v>1689</v>
      </c>
      <c r="H7" s="3">
        <v>1738</v>
      </c>
      <c r="I7" s="3">
        <v>1736</v>
      </c>
      <c r="J7" s="2">
        <v>1830</v>
      </c>
      <c r="K7" s="2">
        <v>1828</v>
      </c>
      <c r="L7" s="3"/>
    </row>
    <row r="8" spans="1:12" x14ac:dyDescent="0.25">
      <c r="A8" t="s">
        <v>16</v>
      </c>
      <c r="B8" s="3">
        <v>104</v>
      </c>
      <c r="C8" s="3">
        <v>53</v>
      </c>
      <c r="D8" s="3">
        <v>104</v>
      </c>
      <c r="E8" s="3">
        <v>57</v>
      </c>
      <c r="F8" s="3">
        <v>104</v>
      </c>
      <c r="G8" s="3">
        <v>95</v>
      </c>
      <c r="H8" s="3">
        <v>104</v>
      </c>
      <c r="I8" s="3">
        <v>95</v>
      </c>
      <c r="J8" s="2">
        <v>104</v>
      </c>
      <c r="K8" s="2">
        <v>95</v>
      </c>
      <c r="L8" s="3"/>
    </row>
    <row r="9" spans="1:12" x14ac:dyDescent="0.25">
      <c r="A9" t="s">
        <v>17</v>
      </c>
      <c r="B9" s="3">
        <v>70</v>
      </c>
      <c r="C9" s="3">
        <v>42</v>
      </c>
      <c r="D9" s="3">
        <v>72</v>
      </c>
      <c r="E9" s="3">
        <v>50</v>
      </c>
      <c r="F9" s="3">
        <v>72</v>
      </c>
      <c r="G9" s="3">
        <v>67</v>
      </c>
      <c r="H9" s="3">
        <v>72</v>
      </c>
      <c r="I9" s="3">
        <v>67</v>
      </c>
      <c r="J9" s="2">
        <v>73</v>
      </c>
      <c r="K9" s="2">
        <v>69</v>
      </c>
      <c r="L9" s="3"/>
    </row>
    <row r="10" spans="1:12" x14ac:dyDescent="0.25">
      <c r="A10" t="s">
        <v>18</v>
      </c>
      <c r="B10" s="3" t="s">
        <v>19</v>
      </c>
      <c r="C10" s="3" t="s">
        <v>19</v>
      </c>
      <c r="D10" s="3">
        <v>4860</v>
      </c>
      <c r="E10" s="3">
        <v>4796</v>
      </c>
      <c r="F10" s="3">
        <v>4913</v>
      </c>
      <c r="G10" s="3">
        <v>4871</v>
      </c>
      <c r="H10" s="3">
        <v>4916</v>
      </c>
      <c r="I10" s="3">
        <v>4865</v>
      </c>
      <c r="J10" s="2">
        <v>4945</v>
      </c>
      <c r="K10" s="2">
        <v>4907</v>
      </c>
      <c r="L10" s="3"/>
    </row>
    <row r="11" spans="1:12" x14ac:dyDescent="0.25">
      <c r="A11" t="s">
        <v>20</v>
      </c>
      <c r="B11" s="3" t="s">
        <v>19</v>
      </c>
      <c r="C11" s="3" t="s">
        <v>19</v>
      </c>
      <c r="D11" s="3">
        <v>391</v>
      </c>
      <c r="E11" s="3">
        <v>393</v>
      </c>
      <c r="F11" s="3">
        <v>405</v>
      </c>
      <c r="G11" s="3">
        <v>404</v>
      </c>
      <c r="H11" s="3">
        <v>436</v>
      </c>
      <c r="I11" s="3">
        <v>432</v>
      </c>
      <c r="J11" s="2">
        <v>461</v>
      </c>
      <c r="K11" s="2">
        <v>460</v>
      </c>
      <c r="L11" s="3"/>
    </row>
    <row r="12" spans="1:12" s="1" customFormat="1" ht="30" x14ac:dyDescent="0.25">
      <c r="A12" s="5" t="s">
        <v>21</v>
      </c>
      <c r="B12" s="2">
        <f t="shared" ref="B12:C12" si="0">SUM(B1:B9)</f>
        <v>219200</v>
      </c>
      <c r="C12" s="2">
        <f t="shared" si="0"/>
        <v>189684</v>
      </c>
      <c r="D12" s="2">
        <f t="shared" ref="D12:I12" si="1">SUM(D3:D11)</f>
        <v>222717</v>
      </c>
      <c r="E12" s="2">
        <f t="shared" si="1"/>
        <v>175829</v>
      </c>
      <c r="F12" s="3">
        <f t="shared" si="1"/>
        <v>221740</v>
      </c>
      <c r="G12" s="2">
        <f t="shared" si="1"/>
        <v>176041</v>
      </c>
      <c r="H12" s="3">
        <f t="shared" si="1"/>
        <v>197890</v>
      </c>
      <c r="I12" s="2">
        <f t="shared" si="1"/>
        <v>171291</v>
      </c>
      <c r="J12" s="2">
        <f t="shared" ref="J12:K12" si="2">SUM(J3:J11)</f>
        <v>197026</v>
      </c>
      <c r="K12" s="2">
        <f t="shared" si="2"/>
        <v>170693</v>
      </c>
    </row>
    <row r="13" spans="1:12" x14ac:dyDescent="0.25">
      <c r="A13" t="s">
        <v>22</v>
      </c>
      <c r="B13" s="3">
        <v>24812</v>
      </c>
      <c r="D13" s="3">
        <v>24812</v>
      </c>
      <c r="F13" s="3">
        <v>23145</v>
      </c>
      <c r="H13" s="2">
        <v>20452</v>
      </c>
      <c r="J13" s="2">
        <v>20452</v>
      </c>
    </row>
    <row r="14" spans="1:12" s="1" customFormat="1" x14ac:dyDescent="0.25">
      <c r="A14" s="1" t="s">
        <v>23</v>
      </c>
      <c r="B14" s="2">
        <f>SUM(B12:B13)</f>
        <v>244012</v>
      </c>
      <c r="C14" s="2"/>
      <c r="D14" s="2">
        <f>SUM(D12:D13)</f>
        <v>247529</v>
      </c>
      <c r="E14" s="2"/>
      <c r="F14" s="2">
        <f>SUM(F12:F13)</f>
        <v>244885</v>
      </c>
      <c r="G14" s="2"/>
      <c r="H14" s="2">
        <f>SUM(H12:H13)</f>
        <v>218342</v>
      </c>
      <c r="I14" s="2"/>
      <c r="J14" s="2">
        <f>SUM(J12:J13)</f>
        <v>217478</v>
      </c>
      <c r="K14" s="2"/>
    </row>
    <row r="15" spans="1:12" ht="75" x14ac:dyDescent="0.25">
      <c r="A15" t="s">
        <v>24</v>
      </c>
      <c r="B15" s="4" t="s">
        <v>25</v>
      </c>
      <c r="J15" s="4"/>
      <c r="K15" s="4"/>
      <c r="L15" s="26"/>
    </row>
    <row r="16" spans="1:12" ht="60" x14ac:dyDescent="0.25">
      <c r="A16" t="s">
        <v>26</v>
      </c>
      <c r="B16" s="4" t="s">
        <v>27</v>
      </c>
    </row>
    <row r="17" spans="1:2" ht="60" x14ac:dyDescent="0.25">
      <c r="A17" t="s">
        <v>28</v>
      </c>
      <c r="B17" s="4" t="s">
        <v>29</v>
      </c>
    </row>
    <row r="18" spans="1:2" ht="135" x14ac:dyDescent="0.25">
      <c r="A18" t="s">
        <v>30</v>
      </c>
      <c r="B18" s="4" t="s">
        <v>31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AC41-C632-49A1-981D-7505205B0118}">
  <dimension ref="A1:G9"/>
  <sheetViews>
    <sheetView workbookViewId="0">
      <selection activeCell="G6" sqref="G6"/>
    </sheetView>
  </sheetViews>
  <sheetFormatPr defaultRowHeight="15" x14ac:dyDescent="0.25"/>
  <cols>
    <col min="1" max="1" width="20.7109375" style="5" customWidth="1"/>
    <col min="2" max="5" width="15.7109375" style="13" customWidth="1"/>
    <col min="6" max="6" width="15.7109375" style="18" customWidth="1"/>
    <col min="7" max="7" width="14" customWidth="1"/>
  </cols>
  <sheetData>
    <row r="1" spans="1:7" s="1" customFormat="1" ht="30" x14ac:dyDescent="0.25">
      <c r="A1" s="5" t="s">
        <v>186</v>
      </c>
      <c r="B1" s="17" t="s">
        <v>187</v>
      </c>
      <c r="C1" s="17" t="s">
        <v>188</v>
      </c>
      <c r="D1" s="17" t="s">
        <v>189</v>
      </c>
      <c r="E1" s="17" t="s">
        <v>190</v>
      </c>
      <c r="F1" s="17" t="s">
        <v>191</v>
      </c>
      <c r="G1" s="5" t="s">
        <v>192</v>
      </c>
    </row>
    <row r="2" spans="1:7" x14ac:dyDescent="0.25">
      <c r="D2" s="18"/>
      <c r="E2" s="18"/>
    </row>
    <row r="3" spans="1:7" x14ac:dyDescent="0.25">
      <c r="A3" s="5" t="s">
        <v>193</v>
      </c>
      <c r="B3" s="13">
        <v>86849</v>
      </c>
      <c r="C3" s="13">
        <v>102958.82</v>
      </c>
      <c r="D3" s="18">
        <v>13011</v>
      </c>
      <c r="E3" s="18">
        <v>28640.61</v>
      </c>
      <c r="F3" s="18">
        <v>13489.27</v>
      </c>
      <c r="G3" s="18">
        <v>59865.3</v>
      </c>
    </row>
    <row r="4" spans="1:7" x14ac:dyDescent="0.25">
      <c r="A4" s="5" t="s">
        <v>194</v>
      </c>
      <c r="B4" s="13">
        <v>6985</v>
      </c>
      <c r="C4" s="13">
        <v>2700</v>
      </c>
      <c r="D4" s="18">
        <v>625</v>
      </c>
      <c r="E4" s="18">
        <v>950</v>
      </c>
      <c r="F4" s="18">
        <v>652</v>
      </c>
      <c r="G4" s="13">
        <v>742</v>
      </c>
    </row>
    <row r="5" spans="1:7" ht="75" x14ac:dyDescent="0.25">
      <c r="A5" s="5" t="s">
        <v>195</v>
      </c>
      <c r="B5" s="13">
        <v>129960</v>
      </c>
      <c r="C5" s="13">
        <v>750</v>
      </c>
      <c r="D5" s="18">
        <v>5000</v>
      </c>
      <c r="E5" s="18">
        <v>5000</v>
      </c>
      <c r="F5" s="18">
        <v>110</v>
      </c>
      <c r="G5" s="18">
        <v>1175</v>
      </c>
    </row>
    <row r="6" spans="1:7" x14ac:dyDescent="0.25">
      <c r="A6" s="5" t="s">
        <v>196</v>
      </c>
      <c r="B6" s="13">
        <v>450</v>
      </c>
      <c r="C6" s="13">
        <v>350</v>
      </c>
      <c r="D6" s="18">
        <v>350</v>
      </c>
      <c r="E6" s="18">
        <v>200</v>
      </c>
      <c r="F6" s="18">
        <v>210</v>
      </c>
      <c r="G6" s="18">
        <v>500</v>
      </c>
    </row>
    <row r="7" spans="1:7" x14ac:dyDescent="0.25">
      <c r="A7" s="5" t="s">
        <v>197</v>
      </c>
      <c r="B7" s="13">
        <v>0</v>
      </c>
      <c r="C7" s="13">
        <v>0</v>
      </c>
      <c r="D7" s="18">
        <v>0</v>
      </c>
      <c r="E7" s="18">
        <v>0</v>
      </c>
      <c r="F7" s="18">
        <v>100</v>
      </c>
      <c r="G7" s="18">
        <v>0</v>
      </c>
    </row>
    <row r="8" spans="1:7" x14ac:dyDescent="0.25">
      <c r="D8" s="18"/>
      <c r="E8" s="18"/>
    </row>
    <row r="9" spans="1:7" s="1" customFormat="1" x14ac:dyDescent="0.25">
      <c r="A9" s="5" t="s">
        <v>142</v>
      </c>
      <c r="B9" s="14">
        <f t="shared" ref="B9:G9" si="0">SUM(B3:B8)</f>
        <v>224244</v>
      </c>
      <c r="C9" s="14">
        <f t="shared" si="0"/>
        <v>106758.82</v>
      </c>
      <c r="D9" s="14">
        <f t="shared" si="0"/>
        <v>18986</v>
      </c>
      <c r="E9" s="14">
        <f t="shared" si="0"/>
        <v>34790.61</v>
      </c>
      <c r="F9" s="14">
        <f t="shared" si="0"/>
        <v>14561.27</v>
      </c>
      <c r="G9" s="14">
        <f t="shared" si="0"/>
        <v>62282.3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C867F-5C90-4065-8B9C-46EE55C0D299}">
  <dimension ref="A1:G10"/>
  <sheetViews>
    <sheetView workbookViewId="0">
      <selection activeCell="H29" sqref="H29"/>
    </sheetView>
  </sheetViews>
  <sheetFormatPr defaultRowHeight="15" x14ac:dyDescent="0.25"/>
  <cols>
    <col min="1" max="1" width="45.42578125" bestFit="1" customWidth="1"/>
    <col min="3" max="7" width="18" style="3" bestFit="1" customWidth="1"/>
  </cols>
  <sheetData>
    <row r="1" spans="1:7" x14ac:dyDescent="0.25">
      <c r="A1" s="1" t="s">
        <v>32</v>
      </c>
      <c r="C1" s="2" t="s">
        <v>2</v>
      </c>
      <c r="D1" s="2" t="s">
        <v>4</v>
      </c>
      <c r="E1" s="2" t="s">
        <v>6</v>
      </c>
      <c r="F1" s="2" t="s">
        <v>8</v>
      </c>
      <c r="G1" s="2" t="s">
        <v>10</v>
      </c>
    </row>
    <row r="3" spans="1:7" x14ac:dyDescent="0.25">
      <c r="A3" t="s">
        <v>33</v>
      </c>
      <c r="C3" s="3">
        <v>228</v>
      </c>
      <c r="D3" s="23" t="s">
        <v>34</v>
      </c>
      <c r="E3" s="3">
        <v>141</v>
      </c>
      <c r="F3" s="3">
        <v>89</v>
      </c>
      <c r="G3" s="2">
        <v>75</v>
      </c>
    </row>
    <row r="4" spans="1:7" x14ac:dyDescent="0.25">
      <c r="A4" t="s">
        <v>35</v>
      </c>
      <c r="C4" s="3">
        <v>177</v>
      </c>
      <c r="D4" s="3">
        <v>215</v>
      </c>
      <c r="E4" s="3">
        <v>196</v>
      </c>
      <c r="F4" s="3">
        <v>254</v>
      </c>
      <c r="G4" s="2">
        <v>272</v>
      </c>
    </row>
    <row r="5" spans="1:7" x14ac:dyDescent="0.25">
      <c r="A5" t="s">
        <v>36</v>
      </c>
      <c r="C5" s="3">
        <v>1024</v>
      </c>
      <c r="D5" s="3">
        <v>1052</v>
      </c>
      <c r="E5" s="3">
        <v>1011</v>
      </c>
      <c r="F5" s="3">
        <v>902</v>
      </c>
      <c r="G5" s="2">
        <v>813</v>
      </c>
    </row>
    <row r="6" spans="1:7" x14ac:dyDescent="0.25">
      <c r="A6" t="s">
        <v>37</v>
      </c>
      <c r="C6" s="3">
        <v>405</v>
      </c>
      <c r="D6" s="3">
        <f>114+D4</f>
        <v>329</v>
      </c>
      <c r="E6" s="3">
        <f>E3+E4</f>
        <v>337</v>
      </c>
      <c r="F6" s="3">
        <f>F3+F4</f>
        <v>343</v>
      </c>
      <c r="G6" s="2">
        <f>G3+G4</f>
        <v>347</v>
      </c>
    </row>
    <row r="7" spans="1:7" x14ac:dyDescent="0.25">
      <c r="A7" t="s">
        <v>38</v>
      </c>
      <c r="C7" s="3">
        <v>186552</v>
      </c>
      <c r="D7" s="3">
        <v>193482</v>
      </c>
      <c r="E7" s="3">
        <v>188064</v>
      </c>
      <c r="F7" s="3">
        <v>213115</v>
      </c>
      <c r="G7" s="2">
        <v>232389</v>
      </c>
    </row>
    <row r="10" spans="1:7" ht="30" x14ac:dyDescent="0.25">
      <c r="A10" s="6" t="s">
        <v>39</v>
      </c>
      <c r="G1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665C7-145D-4005-BE73-169345327F53}">
  <dimension ref="A1:M29"/>
  <sheetViews>
    <sheetView workbookViewId="0">
      <selection activeCell="V27" sqref="V27"/>
    </sheetView>
  </sheetViews>
  <sheetFormatPr defaultRowHeight="15" x14ac:dyDescent="0.25"/>
  <cols>
    <col min="1" max="1" width="41.140625" bestFit="1" customWidth="1"/>
    <col min="2" max="2" width="17.5703125" style="2" hidden="1" customWidth="1"/>
    <col min="3" max="3" width="18" style="1" hidden="1" customWidth="1"/>
    <col min="4" max="4" width="17.5703125" style="3" hidden="1" customWidth="1"/>
    <col min="5" max="5" width="18" hidden="1" customWidth="1"/>
    <col min="6" max="6" width="17.5703125" style="3" hidden="1" customWidth="1"/>
    <col min="7" max="7" width="18" hidden="1" customWidth="1"/>
    <col min="8" max="8" width="17.5703125" style="3" customWidth="1"/>
    <col min="9" max="9" width="18" bestFit="1" customWidth="1"/>
    <col min="10" max="10" width="17.5703125" style="3" bestFit="1" customWidth="1"/>
    <col min="11" max="11" width="18" bestFit="1" customWidth="1"/>
    <col min="12" max="12" width="17.42578125" bestFit="1" customWidth="1"/>
    <col min="13" max="13" width="17.85546875" bestFit="1" customWidth="1"/>
  </cols>
  <sheetData>
    <row r="1" spans="1:13" x14ac:dyDescent="0.25">
      <c r="A1" s="31" t="s">
        <v>40</v>
      </c>
      <c r="B1" s="32" t="s">
        <v>41</v>
      </c>
      <c r="C1" s="31" t="s">
        <v>42</v>
      </c>
      <c r="D1" s="32" t="s">
        <v>43</v>
      </c>
      <c r="E1" s="31" t="s">
        <v>44</v>
      </c>
      <c r="F1" s="32" t="s">
        <v>45</v>
      </c>
      <c r="G1" s="31" t="s">
        <v>2</v>
      </c>
      <c r="H1" s="32" t="s">
        <v>46</v>
      </c>
      <c r="I1" s="31" t="s">
        <v>6</v>
      </c>
      <c r="J1" s="32" t="s">
        <v>47</v>
      </c>
      <c r="K1" s="31" t="s">
        <v>8</v>
      </c>
      <c r="L1" s="32" t="s">
        <v>48</v>
      </c>
      <c r="M1" s="31" t="s">
        <v>10</v>
      </c>
    </row>
    <row r="2" spans="1:13" x14ac:dyDescent="0.25">
      <c r="A2" s="30"/>
      <c r="B2" s="29"/>
      <c r="C2" s="30"/>
      <c r="D2" s="29"/>
      <c r="E2" s="30"/>
      <c r="F2" s="29"/>
      <c r="G2" s="30"/>
      <c r="H2" s="29"/>
      <c r="I2" s="30"/>
      <c r="J2" s="29"/>
      <c r="K2" s="30"/>
      <c r="L2" s="29"/>
      <c r="M2" s="30"/>
    </row>
    <row r="3" spans="1:13" x14ac:dyDescent="0.25">
      <c r="A3" s="30" t="s">
        <v>49</v>
      </c>
      <c r="B3" s="29">
        <v>199868</v>
      </c>
      <c r="C3" s="30"/>
      <c r="D3" s="29">
        <v>200203</v>
      </c>
      <c r="E3" s="30"/>
      <c r="F3" s="29">
        <v>200400</v>
      </c>
      <c r="G3" s="30"/>
      <c r="H3" s="29">
        <v>201100</v>
      </c>
      <c r="I3" s="30"/>
      <c r="J3" s="29">
        <v>201005</v>
      </c>
      <c r="K3" s="30"/>
      <c r="L3" s="27">
        <v>201034</v>
      </c>
      <c r="M3" s="28"/>
    </row>
    <row r="4" spans="1:13" x14ac:dyDescent="0.25">
      <c r="A4" s="30" t="s">
        <v>50</v>
      </c>
      <c r="B4" s="29">
        <v>109858</v>
      </c>
      <c r="C4" s="30"/>
      <c r="D4" s="29">
        <v>109858</v>
      </c>
      <c r="E4" s="30"/>
      <c r="F4" s="29">
        <v>110000</v>
      </c>
      <c r="G4" s="30"/>
      <c r="H4" s="29">
        <v>110033</v>
      </c>
      <c r="I4" s="30"/>
      <c r="J4" s="29">
        <v>110283</v>
      </c>
      <c r="K4" s="30"/>
      <c r="L4" s="27">
        <v>110283</v>
      </c>
      <c r="M4" s="28"/>
    </row>
    <row r="5" spans="1:13" x14ac:dyDescent="0.25">
      <c r="A5" s="30" t="s">
        <v>51</v>
      </c>
      <c r="B5" s="29">
        <v>223</v>
      </c>
      <c r="C5" s="30"/>
      <c r="D5" s="29">
        <v>223</v>
      </c>
      <c r="E5" s="30"/>
      <c r="F5" s="29">
        <v>223</v>
      </c>
      <c r="G5" s="30"/>
      <c r="H5" s="29">
        <v>223</v>
      </c>
      <c r="I5" s="30"/>
      <c r="J5" s="29">
        <v>223</v>
      </c>
      <c r="K5" s="30"/>
      <c r="L5" s="27">
        <v>223</v>
      </c>
      <c r="M5" s="28"/>
    </row>
    <row r="6" spans="1:13" x14ac:dyDescent="0.25">
      <c r="A6" s="30" t="s">
        <v>52</v>
      </c>
      <c r="B6" s="29">
        <v>1464</v>
      </c>
      <c r="C6" s="30"/>
      <c r="D6" s="29">
        <v>1464</v>
      </c>
      <c r="E6" s="30"/>
      <c r="F6" s="29">
        <v>1464</v>
      </c>
      <c r="G6" s="30"/>
      <c r="H6" s="29">
        <v>1464</v>
      </c>
      <c r="I6" s="30"/>
      <c r="J6" s="29">
        <v>1464</v>
      </c>
      <c r="K6" s="30"/>
      <c r="L6" s="27">
        <v>1464</v>
      </c>
      <c r="M6" s="28"/>
    </row>
    <row r="7" spans="1:13" x14ac:dyDescent="0.25">
      <c r="A7" s="30" t="s">
        <v>53</v>
      </c>
      <c r="B7" s="29">
        <v>1664</v>
      </c>
      <c r="C7" s="30"/>
      <c r="D7" s="29">
        <v>1665</v>
      </c>
      <c r="E7" s="30"/>
      <c r="F7" s="29">
        <v>1666</v>
      </c>
      <c r="G7" s="30"/>
      <c r="H7" s="29">
        <v>1675</v>
      </c>
      <c r="I7" s="30"/>
      <c r="J7" s="29">
        <v>1679</v>
      </c>
      <c r="K7" s="30"/>
      <c r="L7" s="27">
        <v>1680</v>
      </c>
      <c r="M7" s="28"/>
    </row>
    <row r="8" spans="1:13" x14ac:dyDescent="0.25">
      <c r="A8" s="30" t="s">
        <v>54</v>
      </c>
      <c r="B8" s="29">
        <v>30</v>
      </c>
      <c r="C8" s="30"/>
      <c r="D8" s="29">
        <v>30</v>
      </c>
      <c r="E8" s="30"/>
      <c r="F8" s="29">
        <v>30</v>
      </c>
      <c r="G8" s="30"/>
      <c r="H8" s="29">
        <v>30</v>
      </c>
      <c r="I8" s="30"/>
      <c r="J8" s="29">
        <v>32</v>
      </c>
      <c r="K8" s="30"/>
      <c r="L8" s="27">
        <v>32</v>
      </c>
      <c r="M8" s="28"/>
    </row>
    <row r="9" spans="1:13" x14ac:dyDescent="0.25">
      <c r="A9" s="30" t="s">
        <v>55</v>
      </c>
      <c r="B9" s="29">
        <v>358</v>
      </c>
      <c r="C9" s="30"/>
      <c r="D9" s="29">
        <v>384</v>
      </c>
      <c r="E9" s="30"/>
      <c r="F9" s="29">
        <v>494</v>
      </c>
      <c r="G9" s="30"/>
      <c r="H9" s="29">
        <v>496</v>
      </c>
      <c r="I9" s="30"/>
      <c r="J9" s="29">
        <v>498</v>
      </c>
      <c r="K9" s="30"/>
      <c r="L9" s="27">
        <v>499</v>
      </c>
      <c r="M9" s="28"/>
    </row>
    <row r="10" spans="1:13" x14ac:dyDescent="0.25">
      <c r="A10" s="30" t="s">
        <v>56</v>
      </c>
      <c r="B10" s="29"/>
      <c r="C10" s="29">
        <v>21678</v>
      </c>
      <c r="D10" s="29"/>
      <c r="E10" s="29">
        <v>22115</v>
      </c>
      <c r="F10" s="29"/>
      <c r="G10" s="29">
        <v>23096</v>
      </c>
      <c r="H10" s="29"/>
      <c r="I10" s="29">
        <f>G10+1151</f>
        <v>24247</v>
      </c>
      <c r="J10" s="29"/>
      <c r="K10" s="29">
        <f>I10+1151</f>
        <v>25398</v>
      </c>
      <c r="L10" s="33"/>
      <c r="M10" s="34">
        <v>27419</v>
      </c>
    </row>
    <row r="11" spans="1:13" x14ac:dyDescent="0.25">
      <c r="L11" s="35"/>
      <c r="M11" s="36"/>
    </row>
    <row r="12" spans="1:13" x14ac:dyDescent="0.25">
      <c r="L12" s="3"/>
    </row>
    <row r="13" spans="1:13" x14ac:dyDescent="0.25">
      <c r="L13" s="3"/>
    </row>
    <row r="14" spans="1:13" x14ac:dyDescent="0.25">
      <c r="A14" s="6"/>
      <c r="L14" s="3"/>
    </row>
    <row r="15" spans="1:13" x14ac:dyDescent="0.25">
      <c r="L15" s="3"/>
    </row>
    <row r="16" spans="1:13" x14ac:dyDescent="0.25">
      <c r="L16" s="3"/>
    </row>
    <row r="17" spans="1:13" x14ac:dyDescent="0.25">
      <c r="L17" s="3"/>
    </row>
    <row r="18" spans="1:13" x14ac:dyDescent="0.25">
      <c r="A18" s="31" t="s">
        <v>57</v>
      </c>
      <c r="B18" s="32" t="s">
        <v>41</v>
      </c>
      <c r="C18" s="31" t="s">
        <v>42</v>
      </c>
      <c r="D18" s="32" t="s">
        <v>43</v>
      </c>
      <c r="E18" s="31" t="s">
        <v>44</v>
      </c>
      <c r="F18" s="32" t="s">
        <v>45</v>
      </c>
      <c r="G18" s="31" t="s">
        <v>2</v>
      </c>
      <c r="H18" s="32" t="s">
        <v>46</v>
      </c>
      <c r="I18" s="31" t="s">
        <v>6</v>
      </c>
      <c r="J18" s="32" t="s">
        <v>47</v>
      </c>
      <c r="K18" s="31" t="s">
        <v>8</v>
      </c>
      <c r="L18" s="32" t="s">
        <v>48</v>
      </c>
      <c r="M18" s="31" t="s">
        <v>10</v>
      </c>
    </row>
    <row r="19" spans="1:13" x14ac:dyDescent="0.25">
      <c r="A19" s="30"/>
      <c r="B19" s="29"/>
      <c r="C19" s="30"/>
      <c r="D19" s="29"/>
      <c r="E19" s="30" t="s">
        <v>58</v>
      </c>
      <c r="F19" s="29"/>
      <c r="G19" s="30"/>
      <c r="H19" s="29"/>
      <c r="I19" s="30"/>
      <c r="J19" s="29"/>
      <c r="K19" s="30"/>
      <c r="L19" s="30"/>
      <c r="M19" s="30"/>
    </row>
    <row r="20" spans="1:13" x14ac:dyDescent="0.25">
      <c r="A20" s="30" t="s">
        <v>59</v>
      </c>
      <c r="B20" s="29"/>
      <c r="C20" s="29">
        <v>52849</v>
      </c>
      <c r="D20" s="29"/>
      <c r="E20" s="29">
        <v>53413</v>
      </c>
      <c r="F20" s="29"/>
      <c r="G20" s="29">
        <v>52652</v>
      </c>
      <c r="H20" s="29"/>
      <c r="I20" s="29">
        <v>56087</v>
      </c>
      <c r="J20" s="29"/>
      <c r="K20" s="29">
        <v>57439</v>
      </c>
      <c r="L20" s="30"/>
      <c r="M20" s="32">
        <v>60419</v>
      </c>
    </row>
    <row r="21" spans="1:13" x14ac:dyDescent="0.25">
      <c r="A21" s="30" t="s">
        <v>60</v>
      </c>
      <c r="B21" s="29"/>
      <c r="C21" s="29">
        <v>20042</v>
      </c>
      <c r="D21" s="29"/>
      <c r="E21" s="29">
        <v>20484</v>
      </c>
      <c r="F21" s="29"/>
      <c r="G21" s="29">
        <v>21427</v>
      </c>
      <c r="H21" s="29"/>
      <c r="I21" s="29">
        <v>20985</v>
      </c>
      <c r="J21" s="29"/>
      <c r="K21" s="29">
        <v>20987</v>
      </c>
      <c r="L21" s="30"/>
      <c r="M21" s="32">
        <v>20751</v>
      </c>
    </row>
    <row r="22" spans="1:13" x14ac:dyDescent="0.25">
      <c r="A22" s="30" t="s">
        <v>61</v>
      </c>
      <c r="B22" s="29"/>
      <c r="C22" s="29">
        <v>3</v>
      </c>
      <c r="D22" s="29"/>
      <c r="E22" s="29">
        <v>11</v>
      </c>
      <c r="F22" s="29"/>
      <c r="G22" s="29">
        <v>0</v>
      </c>
      <c r="H22" s="29"/>
      <c r="I22" s="29">
        <v>1</v>
      </c>
      <c r="J22" s="29"/>
      <c r="K22" s="29">
        <v>0</v>
      </c>
      <c r="L22" s="30"/>
      <c r="M22" s="32">
        <v>0</v>
      </c>
    </row>
    <row r="23" spans="1:13" x14ac:dyDescent="0.25">
      <c r="A23" s="30" t="s">
        <v>62</v>
      </c>
      <c r="B23" s="29"/>
      <c r="C23" s="29">
        <v>572</v>
      </c>
      <c r="D23" s="29"/>
      <c r="E23" s="29">
        <v>401</v>
      </c>
      <c r="F23" s="29"/>
      <c r="G23" s="29">
        <v>402</v>
      </c>
      <c r="H23" s="29"/>
      <c r="I23" s="29">
        <v>396</v>
      </c>
      <c r="J23" s="29"/>
      <c r="K23" s="29">
        <v>393</v>
      </c>
      <c r="L23" s="30"/>
      <c r="M23" s="32">
        <v>392</v>
      </c>
    </row>
    <row r="24" spans="1:13" x14ac:dyDescent="0.25">
      <c r="A24" s="30" t="s">
        <v>63</v>
      </c>
      <c r="B24" s="29"/>
      <c r="C24" s="29">
        <v>724</v>
      </c>
      <c r="D24" s="29"/>
      <c r="E24" s="29">
        <v>724</v>
      </c>
      <c r="F24" s="29"/>
      <c r="G24" s="29">
        <v>724</v>
      </c>
      <c r="H24" s="29"/>
      <c r="I24" s="29">
        <v>755</v>
      </c>
      <c r="J24" s="29"/>
      <c r="K24" s="29">
        <v>757</v>
      </c>
      <c r="L24" s="30"/>
      <c r="M24" s="32">
        <v>757</v>
      </c>
    </row>
    <row r="25" spans="1:13" x14ac:dyDescent="0.25">
      <c r="A25" s="30" t="s">
        <v>64</v>
      </c>
      <c r="B25" s="29"/>
      <c r="C25" s="29">
        <v>69</v>
      </c>
      <c r="D25" s="29"/>
      <c r="E25" s="29">
        <v>20</v>
      </c>
      <c r="F25" s="29"/>
      <c r="G25" s="29">
        <v>20</v>
      </c>
      <c r="H25" s="29"/>
      <c r="I25" s="29">
        <v>4</v>
      </c>
      <c r="J25" s="29"/>
      <c r="K25" s="29">
        <v>30</v>
      </c>
      <c r="L25" s="30"/>
      <c r="M25" s="32">
        <v>4</v>
      </c>
    </row>
    <row r="26" spans="1:13" ht="45" x14ac:dyDescent="0.25">
      <c r="A26" s="37" t="s">
        <v>65</v>
      </c>
      <c r="B26" s="29"/>
      <c r="C26" s="29">
        <v>37453</v>
      </c>
      <c r="D26" s="29"/>
      <c r="E26" s="29">
        <v>61103</v>
      </c>
      <c r="F26" s="29"/>
      <c r="G26" s="29">
        <v>31398</v>
      </c>
      <c r="H26" s="29"/>
      <c r="I26" s="29">
        <v>40520</v>
      </c>
      <c r="J26" s="29"/>
      <c r="K26" s="29">
        <v>42010</v>
      </c>
      <c r="L26" s="30"/>
      <c r="M26" s="32">
        <v>44739</v>
      </c>
    </row>
    <row r="27" spans="1:13" x14ac:dyDescent="0.25">
      <c r="A27" s="30"/>
      <c r="B27" s="32"/>
      <c r="C27" s="31"/>
      <c r="D27" s="29"/>
      <c r="E27" s="30"/>
      <c r="F27" s="29"/>
      <c r="G27" s="30"/>
      <c r="H27" s="29"/>
      <c r="I27" s="30"/>
      <c r="J27" s="29"/>
      <c r="K27" s="30"/>
      <c r="L27" s="30"/>
      <c r="M27" s="30"/>
    </row>
    <row r="28" spans="1:13" ht="30" x14ac:dyDescent="0.25">
      <c r="A28" s="37" t="s">
        <v>66</v>
      </c>
      <c r="B28" s="32"/>
      <c r="C28" s="31"/>
      <c r="D28" s="29"/>
      <c r="E28" s="30"/>
      <c r="F28" s="29"/>
      <c r="G28" s="30"/>
      <c r="H28" s="29"/>
      <c r="I28" s="30"/>
      <c r="J28" s="29"/>
      <c r="K28" s="30"/>
      <c r="L28" s="30"/>
      <c r="M28" s="37"/>
    </row>
    <row r="29" spans="1:13" x14ac:dyDescent="0.25">
      <c r="A29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0EC3F-5814-4901-9A86-DF4AEC645C5A}">
  <dimension ref="A1:I35"/>
  <sheetViews>
    <sheetView topLeftCell="A2" workbookViewId="0">
      <selection activeCell="R41" sqref="R41"/>
    </sheetView>
  </sheetViews>
  <sheetFormatPr defaultRowHeight="15" x14ac:dyDescent="0.25"/>
  <cols>
    <col min="1" max="1" width="36.28515625" bestFit="1" customWidth="1"/>
    <col min="2" max="2" width="17.5703125" bestFit="1" customWidth="1"/>
    <col min="3" max="3" width="18" bestFit="1" customWidth="1"/>
    <col min="4" max="4" width="17.5703125" bestFit="1" customWidth="1"/>
    <col min="5" max="5" width="18" bestFit="1" customWidth="1"/>
    <col min="6" max="6" width="17.5703125" bestFit="1" customWidth="1"/>
    <col min="7" max="7" width="18" bestFit="1" customWidth="1"/>
    <col min="8" max="8" width="17.5703125" bestFit="1" customWidth="1"/>
    <col min="9" max="9" width="18" bestFit="1" customWidth="1"/>
    <col min="10" max="10" width="17.5703125" bestFit="1" customWidth="1"/>
    <col min="11" max="11" width="18" bestFit="1" customWidth="1"/>
  </cols>
  <sheetData>
    <row r="1" spans="1:9" x14ac:dyDescent="0.25">
      <c r="A1" s="1" t="s">
        <v>67</v>
      </c>
      <c r="B1" s="2" t="s">
        <v>68</v>
      </c>
      <c r="C1" s="1" t="s">
        <v>4</v>
      </c>
      <c r="D1" s="2" t="s">
        <v>46</v>
      </c>
      <c r="E1" s="1" t="s">
        <v>6</v>
      </c>
      <c r="F1" s="2" t="s">
        <v>47</v>
      </c>
      <c r="G1" s="1" t="s">
        <v>8</v>
      </c>
      <c r="H1" s="2" t="s">
        <v>48</v>
      </c>
      <c r="I1" s="1" t="s">
        <v>10</v>
      </c>
    </row>
    <row r="3" spans="1:9" x14ac:dyDescent="0.25">
      <c r="A3" t="s">
        <v>69</v>
      </c>
      <c r="B3">
        <v>55</v>
      </c>
      <c r="C3">
        <v>15</v>
      </c>
      <c r="D3">
        <v>49</v>
      </c>
      <c r="E3">
        <v>49</v>
      </c>
      <c r="F3">
        <v>62</v>
      </c>
      <c r="G3">
        <v>61</v>
      </c>
      <c r="H3" s="1">
        <v>63</v>
      </c>
      <c r="I3" s="1">
        <v>59</v>
      </c>
    </row>
    <row r="4" spans="1:9" x14ac:dyDescent="0.25">
      <c r="A4" t="s">
        <v>70</v>
      </c>
      <c r="B4">
        <v>90</v>
      </c>
      <c r="C4">
        <v>40</v>
      </c>
      <c r="D4">
        <v>120</v>
      </c>
      <c r="E4">
        <v>125</v>
      </c>
      <c r="F4">
        <v>123</v>
      </c>
      <c r="G4">
        <v>122</v>
      </c>
      <c r="H4" s="1">
        <v>124</v>
      </c>
      <c r="I4" s="1">
        <v>124</v>
      </c>
    </row>
    <row r="5" spans="1:9" x14ac:dyDescent="0.25">
      <c r="A5" t="s">
        <v>71</v>
      </c>
      <c r="B5">
        <v>26</v>
      </c>
      <c r="C5">
        <v>3</v>
      </c>
      <c r="D5">
        <v>26</v>
      </c>
      <c r="E5">
        <v>26</v>
      </c>
      <c r="F5">
        <v>29</v>
      </c>
      <c r="G5">
        <v>29</v>
      </c>
      <c r="H5" s="1">
        <v>33</v>
      </c>
      <c r="I5" s="1">
        <v>37</v>
      </c>
    </row>
    <row r="6" spans="1:9" x14ac:dyDescent="0.25">
      <c r="A6" t="s">
        <v>72</v>
      </c>
      <c r="B6">
        <v>49</v>
      </c>
      <c r="C6">
        <v>20</v>
      </c>
      <c r="D6">
        <v>49</v>
      </c>
      <c r="E6">
        <v>42</v>
      </c>
      <c r="F6">
        <v>52</v>
      </c>
      <c r="G6">
        <v>52</v>
      </c>
      <c r="H6" s="1">
        <v>47</v>
      </c>
      <c r="I6" s="1">
        <v>47</v>
      </c>
    </row>
    <row r="7" spans="1:9" x14ac:dyDescent="0.25">
      <c r="A7" t="s">
        <v>73</v>
      </c>
      <c r="B7">
        <v>117</v>
      </c>
      <c r="C7">
        <v>36</v>
      </c>
      <c r="D7">
        <v>105</v>
      </c>
      <c r="E7">
        <v>105</v>
      </c>
      <c r="F7">
        <v>105</v>
      </c>
      <c r="G7">
        <v>99</v>
      </c>
      <c r="H7" s="1">
        <v>101</v>
      </c>
      <c r="I7" s="1">
        <v>101</v>
      </c>
    </row>
    <row r="8" spans="1:9" x14ac:dyDescent="0.25">
      <c r="A8" t="s">
        <v>74</v>
      </c>
      <c r="B8" t="s">
        <v>75</v>
      </c>
      <c r="C8" t="s">
        <v>75</v>
      </c>
      <c r="D8">
        <v>24</v>
      </c>
      <c r="E8">
        <v>24</v>
      </c>
      <c r="F8">
        <v>24</v>
      </c>
      <c r="G8">
        <v>24</v>
      </c>
      <c r="H8" s="1">
        <v>24</v>
      </c>
      <c r="I8" s="1">
        <v>24</v>
      </c>
    </row>
    <row r="9" spans="1:9" x14ac:dyDescent="0.25">
      <c r="A9" t="s">
        <v>76</v>
      </c>
      <c r="B9" t="s">
        <v>75</v>
      </c>
      <c r="C9" t="s">
        <v>75</v>
      </c>
      <c r="D9" t="s">
        <v>75</v>
      </c>
      <c r="E9" t="s">
        <v>75</v>
      </c>
      <c r="F9">
        <v>10</v>
      </c>
      <c r="G9">
        <v>10</v>
      </c>
      <c r="H9" s="1">
        <v>10</v>
      </c>
      <c r="I9" s="1">
        <v>10</v>
      </c>
    </row>
    <row r="10" spans="1:9" x14ac:dyDescent="0.25">
      <c r="A10" t="s">
        <v>77</v>
      </c>
      <c r="B10" t="s">
        <v>75</v>
      </c>
      <c r="C10" t="s">
        <v>75</v>
      </c>
      <c r="D10" t="s">
        <v>75</v>
      </c>
      <c r="E10" t="s">
        <v>75</v>
      </c>
      <c r="F10" t="s">
        <v>75</v>
      </c>
      <c r="G10" t="s">
        <v>75</v>
      </c>
      <c r="H10">
        <v>17</v>
      </c>
      <c r="I10" s="1">
        <v>17</v>
      </c>
    </row>
    <row r="11" spans="1:9" x14ac:dyDescent="0.25">
      <c r="A11" s="1" t="s">
        <v>78</v>
      </c>
      <c r="B11" s="1">
        <f>SUM(B3:B7)</f>
        <v>337</v>
      </c>
      <c r="C11" s="1">
        <f>SUM(C3:C7)</f>
        <v>114</v>
      </c>
      <c r="D11" s="1">
        <f>SUM(D3:D10)</f>
        <v>373</v>
      </c>
      <c r="E11" s="1">
        <f>SUM(E3:E7)</f>
        <v>347</v>
      </c>
      <c r="F11" s="1">
        <f>SUM(F3:F10)</f>
        <v>405</v>
      </c>
      <c r="G11" s="1">
        <f>SUM(G3:G10)</f>
        <v>397</v>
      </c>
      <c r="H11" s="1">
        <f>SUM(H3:H10)</f>
        <v>419</v>
      </c>
      <c r="I11" s="1">
        <f>SUM(I3:I10)</f>
        <v>419</v>
      </c>
    </row>
    <row r="13" spans="1:9" x14ac:dyDescent="0.25">
      <c r="B13" s="2" t="s">
        <v>68</v>
      </c>
      <c r="C13" s="1" t="s">
        <v>4</v>
      </c>
      <c r="D13" s="2" t="s">
        <v>46</v>
      </c>
      <c r="E13" s="1" t="s">
        <v>6</v>
      </c>
      <c r="F13" s="2" t="s">
        <v>47</v>
      </c>
      <c r="G13" s="1" t="s">
        <v>8</v>
      </c>
      <c r="H13" s="2" t="s">
        <v>48</v>
      </c>
      <c r="I13" s="1" t="s">
        <v>10</v>
      </c>
    </row>
    <row r="14" spans="1:9" x14ac:dyDescent="0.25">
      <c r="B14" s="2"/>
      <c r="C14" s="1"/>
      <c r="D14" s="2"/>
      <c r="E14" s="1"/>
      <c r="F14" s="2"/>
      <c r="G14" s="1"/>
      <c r="H14" s="2"/>
      <c r="I14" s="1"/>
    </row>
    <row r="15" spans="1:9" x14ac:dyDescent="0.25">
      <c r="A15" t="s">
        <v>79</v>
      </c>
      <c r="B15" s="3">
        <v>4102</v>
      </c>
      <c r="C15" s="3">
        <v>3907</v>
      </c>
      <c r="D15" s="3">
        <v>4097</v>
      </c>
      <c r="E15" s="3">
        <v>3912</v>
      </c>
      <c r="F15" s="3">
        <v>4097</v>
      </c>
      <c r="G15" s="3">
        <v>3743</v>
      </c>
      <c r="H15" s="2">
        <v>3883</v>
      </c>
      <c r="I15" s="2">
        <v>3744</v>
      </c>
    </row>
    <row r="16" spans="1:9" x14ac:dyDescent="0.25">
      <c r="A16" t="s">
        <v>80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2">
        <v>1</v>
      </c>
      <c r="I16" s="2">
        <v>1</v>
      </c>
    </row>
    <row r="17" spans="1:9" x14ac:dyDescent="0.25">
      <c r="A17" t="s">
        <v>81</v>
      </c>
      <c r="B17" s="3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2">
        <v>0</v>
      </c>
      <c r="I17" s="2">
        <v>0</v>
      </c>
    </row>
    <row r="18" spans="1:9" x14ac:dyDescent="0.25">
      <c r="A18" t="s">
        <v>82</v>
      </c>
      <c r="B18" s="3">
        <v>971</v>
      </c>
      <c r="C18" s="3">
        <v>971</v>
      </c>
      <c r="D18" s="3">
        <v>971</v>
      </c>
      <c r="E18" s="3">
        <v>971</v>
      </c>
      <c r="F18" s="3">
        <v>971</v>
      </c>
      <c r="G18" s="3">
        <v>971</v>
      </c>
      <c r="H18" s="2">
        <v>971</v>
      </c>
      <c r="I18" s="2">
        <v>971</v>
      </c>
    </row>
    <row r="19" spans="1:9" x14ac:dyDescent="0.25">
      <c r="A19" t="s">
        <v>83</v>
      </c>
      <c r="B19" s="3">
        <v>4717</v>
      </c>
      <c r="C19" s="3">
        <v>4010</v>
      </c>
      <c r="D19" s="3">
        <v>4834</v>
      </c>
      <c r="E19" s="3">
        <v>4109</v>
      </c>
      <c r="F19" s="3">
        <v>4619</v>
      </c>
      <c r="G19" s="3">
        <v>4219</v>
      </c>
      <c r="H19" s="2">
        <v>4655</v>
      </c>
      <c r="I19" s="2">
        <v>4236</v>
      </c>
    </row>
    <row r="20" spans="1:9" x14ac:dyDescent="0.25">
      <c r="A20" t="s">
        <v>84</v>
      </c>
      <c r="B20" s="3">
        <v>3</v>
      </c>
      <c r="C20" s="3">
        <v>3</v>
      </c>
      <c r="D20" s="3">
        <v>0</v>
      </c>
      <c r="E20" s="3">
        <v>0</v>
      </c>
      <c r="F20" s="3">
        <v>0</v>
      </c>
      <c r="G20" s="3">
        <v>3</v>
      </c>
      <c r="H20" s="2">
        <v>0</v>
      </c>
      <c r="I20" s="2">
        <v>0</v>
      </c>
    </row>
    <row r="21" spans="1:9" x14ac:dyDescent="0.25">
      <c r="A21" t="s">
        <v>85</v>
      </c>
      <c r="B21" s="3">
        <v>0</v>
      </c>
      <c r="C21" s="3">
        <v>0</v>
      </c>
      <c r="D21" s="3">
        <v>3</v>
      </c>
      <c r="E21" s="3">
        <v>3</v>
      </c>
      <c r="F21" s="3">
        <v>3</v>
      </c>
      <c r="G21" s="3">
        <v>1</v>
      </c>
      <c r="H21" s="2">
        <v>1</v>
      </c>
      <c r="I21" s="2">
        <v>1</v>
      </c>
    </row>
    <row r="22" spans="1:9" x14ac:dyDescent="0.25">
      <c r="A22" t="s">
        <v>86</v>
      </c>
      <c r="B22" s="3">
        <v>3708</v>
      </c>
      <c r="C22" s="3">
        <v>3632</v>
      </c>
      <c r="D22" s="3">
        <v>3702</v>
      </c>
      <c r="E22" s="3">
        <v>3622</v>
      </c>
      <c r="F22" s="3">
        <v>3702</v>
      </c>
      <c r="G22" s="3">
        <v>3553</v>
      </c>
      <c r="H22" s="2">
        <v>3707</v>
      </c>
      <c r="I22" s="2">
        <v>3609</v>
      </c>
    </row>
    <row r="23" spans="1:9" x14ac:dyDescent="0.25">
      <c r="A23" t="s">
        <v>87</v>
      </c>
      <c r="B23" s="3">
        <v>2918</v>
      </c>
      <c r="C23" s="3">
        <v>2918</v>
      </c>
      <c r="D23" s="3">
        <v>3044</v>
      </c>
      <c r="E23" s="3">
        <v>2914</v>
      </c>
      <c r="F23" s="3">
        <v>3044</v>
      </c>
      <c r="G23" s="3">
        <v>2922</v>
      </c>
      <c r="H23" s="2">
        <v>3070</v>
      </c>
      <c r="I23" s="2">
        <v>2951</v>
      </c>
    </row>
    <row r="24" spans="1:9" x14ac:dyDescent="0.25">
      <c r="A24" t="s">
        <v>88</v>
      </c>
      <c r="B24" s="3">
        <v>18519</v>
      </c>
      <c r="C24" s="3">
        <v>14642</v>
      </c>
      <c r="D24" s="3">
        <v>20738</v>
      </c>
      <c r="E24" s="3">
        <v>16777</v>
      </c>
      <c r="F24" s="3">
        <v>19873</v>
      </c>
      <c r="G24" s="3">
        <v>16413</v>
      </c>
      <c r="H24" s="2">
        <v>20464</v>
      </c>
      <c r="I24" s="2">
        <v>16495</v>
      </c>
    </row>
    <row r="25" spans="1:9" x14ac:dyDescent="0.25">
      <c r="A25" t="s">
        <v>89</v>
      </c>
      <c r="B25" s="3">
        <v>16</v>
      </c>
      <c r="C25" s="3">
        <v>16</v>
      </c>
      <c r="D25" s="3">
        <v>11</v>
      </c>
      <c r="E25" s="3">
        <v>11</v>
      </c>
      <c r="F25" s="3">
        <v>11</v>
      </c>
      <c r="G25" s="3">
        <v>11</v>
      </c>
      <c r="H25" s="2">
        <v>11</v>
      </c>
      <c r="I25" s="2">
        <v>11</v>
      </c>
    </row>
    <row r="28" spans="1:9" x14ac:dyDescent="0.25">
      <c r="A28" s="1" t="s">
        <v>90</v>
      </c>
      <c r="B28" s="2" t="s">
        <v>68</v>
      </c>
      <c r="C28" s="1" t="s">
        <v>4</v>
      </c>
      <c r="D28" s="2" t="s">
        <v>91</v>
      </c>
      <c r="E28" s="1" t="s">
        <v>92</v>
      </c>
      <c r="F28" s="2" t="s">
        <v>47</v>
      </c>
      <c r="G28" s="1" t="s">
        <v>8</v>
      </c>
      <c r="H28" s="2" t="s">
        <v>48</v>
      </c>
      <c r="I28" s="1" t="s">
        <v>10</v>
      </c>
    </row>
    <row r="30" spans="1:9" x14ac:dyDescent="0.25">
      <c r="A30" t="s">
        <v>93</v>
      </c>
      <c r="B30" s="3">
        <v>1</v>
      </c>
      <c r="C30" s="3">
        <v>1</v>
      </c>
      <c r="D30" s="3">
        <v>263</v>
      </c>
      <c r="E30" s="3">
        <v>43</v>
      </c>
      <c r="F30" s="3">
        <v>263</v>
      </c>
      <c r="G30" s="3">
        <v>43</v>
      </c>
      <c r="H30" s="2">
        <v>263</v>
      </c>
      <c r="I30" s="2">
        <v>43</v>
      </c>
    </row>
    <row r="31" spans="1:9" x14ac:dyDescent="0.25">
      <c r="A31" t="s">
        <v>94</v>
      </c>
      <c r="B31" s="3">
        <v>75</v>
      </c>
      <c r="C31" s="3">
        <v>60</v>
      </c>
      <c r="D31" s="3">
        <v>14811</v>
      </c>
      <c r="E31" s="3">
        <v>42</v>
      </c>
      <c r="F31" s="3">
        <v>11227</v>
      </c>
      <c r="G31" s="3">
        <v>21</v>
      </c>
      <c r="H31" s="2">
        <v>11227</v>
      </c>
      <c r="I31" s="2">
        <v>21</v>
      </c>
    </row>
    <row r="32" spans="1:9" x14ac:dyDescent="0.25">
      <c r="A32" t="s">
        <v>95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2">
        <v>0</v>
      </c>
      <c r="I32" s="2">
        <v>0</v>
      </c>
    </row>
    <row r="33" spans="1:9" x14ac:dyDescent="0.25">
      <c r="A33" t="s">
        <v>96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2">
        <v>0</v>
      </c>
      <c r="I33" s="2">
        <v>0</v>
      </c>
    </row>
    <row r="35" spans="1:9" ht="30" x14ac:dyDescent="0.25">
      <c r="A35" s="6" t="s">
        <v>97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3A5B8-17DE-412E-A131-E352C87275D3}">
  <dimension ref="A1:F11"/>
  <sheetViews>
    <sheetView workbookViewId="0">
      <selection activeCell="L18" sqref="L18"/>
    </sheetView>
  </sheetViews>
  <sheetFormatPr defaultRowHeight="15" x14ac:dyDescent="0.25"/>
  <cols>
    <col min="1" max="1" width="36.140625" bestFit="1" customWidth="1"/>
    <col min="2" max="5" width="18" bestFit="1" customWidth="1"/>
    <col min="6" max="6" width="18" style="3" bestFit="1" customWidth="1"/>
  </cols>
  <sheetData>
    <row r="1" spans="1:6" x14ac:dyDescent="0.25">
      <c r="A1" s="1" t="s">
        <v>98</v>
      </c>
      <c r="B1" s="1" t="s">
        <v>2</v>
      </c>
      <c r="C1" s="1" t="s">
        <v>4</v>
      </c>
      <c r="D1" s="2" t="s">
        <v>6</v>
      </c>
      <c r="E1" s="2" t="s">
        <v>8</v>
      </c>
      <c r="F1" s="2" t="s">
        <v>10</v>
      </c>
    </row>
    <row r="2" spans="1:6" x14ac:dyDescent="0.25">
      <c r="C2" t="s">
        <v>99</v>
      </c>
      <c r="D2" s="3"/>
      <c r="E2" s="3"/>
    </row>
    <row r="3" spans="1:6" x14ac:dyDescent="0.25">
      <c r="A3" t="s">
        <v>100</v>
      </c>
      <c r="B3" s="3">
        <v>166549</v>
      </c>
      <c r="C3" s="3">
        <v>232709</v>
      </c>
      <c r="D3" s="3">
        <v>234624</v>
      </c>
      <c r="E3" s="3">
        <v>259053</v>
      </c>
      <c r="F3" s="2">
        <v>272528</v>
      </c>
    </row>
    <row r="4" spans="1:6" x14ac:dyDescent="0.25">
      <c r="A4" t="s">
        <v>101</v>
      </c>
      <c r="B4" s="3">
        <v>83</v>
      </c>
      <c r="C4" s="3">
        <v>361</v>
      </c>
      <c r="D4" s="3">
        <v>405</v>
      </c>
      <c r="E4" s="3">
        <v>425</v>
      </c>
      <c r="F4" s="2">
        <v>420</v>
      </c>
    </row>
    <row r="5" spans="1:6" x14ac:dyDescent="0.25">
      <c r="A5" t="s">
        <v>102</v>
      </c>
      <c r="B5" s="3">
        <v>151690</v>
      </c>
      <c r="C5" s="3">
        <v>116647</v>
      </c>
      <c r="D5" s="3">
        <v>125382</v>
      </c>
      <c r="E5" s="3">
        <v>137049</v>
      </c>
      <c r="F5" s="2">
        <v>145757</v>
      </c>
    </row>
    <row r="6" spans="1:6" x14ac:dyDescent="0.25">
      <c r="A6" t="s">
        <v>103</v>
      </c>
      <c r="B6" s="3">
        <v>54160</v>
      </c>
      <c r="C6" s="3">
        <v>41993</v>
      </c>
      <c r="D6" s="3">
        <v>44445</v>
      </c>
      <c r="E6" s="3">
        <v>41083</v>
      </c>
      <c r="F6" s="2">
        <v>38038</v>
      </c>
    </row>
    <row r="7" spans="1:6" x14ac:dyDescent="0.25">
      <c r="B7" s="3"/>
      <c r="C7" s="3"/>
      <c r="D7" s="3"/>
      <c r="E7" s="3" t="s">
        <v>58</v>
      </c>
      <c r="F7" s="3" t="s">
        <v>58</v>
      </c>
    </row>
    <row r="9" spans="1:6" x14ac:dyDescent="0.25">
      <c r="A9" t="s">
        <v>104</v>
      </c>
    </row>
    <row r="10" spans="1:6" ht="30" x14ac:dyDescent="0.25">
      <c r="A10" s="6" t="s">
        <v>105</v>
      </c>
    </row>
    <row r="11" spans="1:6" ht="45" x14ac:dyDescent="0.25">
      <c r="A11" s="6" t="s">
        <v>106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D8F91-2AA5-4A2A-909F-1A7B2EB2431F}">
  <dimension ref="A1:G18"/>
  <sheetViews>
    <sheetView workbookViewId="0">
      <selection activeCell="F6" sqref="F6"/>
    </sheetView>
  </sheetViews>
  <sheetFormatPr defaultRowHeight="15" x14ac:dyDescent="0.25"/>
  <cols>
    <col min="1" max="1" width="43.42578125" bestFit="1" customWidth="1"/>
    <col min="2" max="6" width="10" bestFit="1" customWidth="1"/>
  </cols>
  <sheetData>
    <row r="1" spans="1:7" s="1" customFormat="1" x14ac:dyDescent="0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</row>
    <row r="3" spans="1:7" x14ac:dyDescent="0.25">
      <c r="A3" t="s">
        <v>113</v>
      </c>
      <c r="B3" s="3">
        <v>853</v>
      </c>
      <c r="C3" s="3">
        <v>967</v>
      </c>
      <c r="D3" s="3">
        <v>572</v>
      </c>
      <c r="E3" s="3">
        <v>559</v>
      </c>
      <c r="F3" s="2">
        <v>553</v>
      </c>
    </row>
    <row r="4" spans="1:7" x14ac:dyDescent="0.25">
      <c r="A4" t="s">
        <v>114</v>
      </c>
      <c r="B4" s="3">
        <v>19</v>
      </c>
      <c r="C4" s="3">
        <v>17</v>
      </c>
      <c r="D4" s="3">
        <v>2</v>
      </c>
      <c r="E4" s="3">
        <v>6</v>
      </c>
      <c r="F4" s="2">
        <v>3</v>
      </c>
    </row>
    <row r="5" spans="1:7" x14ac:dyDescent="0.25">
      <c r="A5" t="s">
        <v>115</v>
      </c>
      <c r="B5" s="3">
        <v>43</v>
      </c>
      <c r="C5" s="3">
        <v>74</v>
      </c>
      <c r="D5" s="3">
        <v>22</v>
      </c>
      <c r="E5" s="3">
        <v>123</v>
      </c>
      <c r="F5" s="2">
        <v>139</v>
      </c>
    </row>
    <row r="6" spans="1:7" s="1" customFormat="1" x14ac:dyDescent="0.25">
      <c r="A6" s="1" t="s">
        <v>116</v>
      </c>
      <c r="B6" s="2">
        <v>915</v>
      </c>
      <c r="C6" s="2">
        <v>1058</v>
      </c>
      <c r="D6" s="2">
        <v>596</v>
      </c>
      <c r="E6" s="3">
        <f t="shared" ref="E6:F6" si="0">SUM(E3:E5)</f>
        <v>688</v>
      </c>
      <c r="F6" s="2">
        <f t="shared" si="0"/>
        <v>695</v>
      </c>
    </row>
    <row r="7" spans="1:7" x14ac:dyDescent="0.25">
      <c r="F7" s="1"/>
    </row>
    <row r="8" spans="1:7" x14ac:dyDescent="0.25">
      <c r="A8" t="s">
        <v>117</v>
      </c>
      <c r="B8" s="3">
        <v>83</v>
      </c>
      <c r="C8" s="3">
        <v>7</v>
      </c>
      <c r="D8" s="3">
        <v>234</v>
      </c>
      <c r="E8" s="3">
        <v>234</v>
      </c>
      <c r="F8" s="2"/>
      <c r="G8" s="3"/>
    </row>
    <row r="9" spans="1:7" x14ac:dyDescent="0.25">
      <c r="A9" t="s">
        <v>118</v>
      </c>
      <c r="B9" s="3">
        <v>46</v>
      </c>
      <c r="C9" s="3">
        <v>406</v>
      </c>
      <c r="D9" s="3">
        <v>130</v>
      </c>
      <c r="E9" s="3">
        <v>121</v>
      </c>
      <c r="F9" s="2">
        <v>13</v>
      </c>
      <c r="G9" s="3"/>
    </row>
    <row r="10" spans="1:7" x14ac:dyDescent="0.25">
      <c r="A10" t="s">
        <v>119</v>
      </c>
      <c r="B10" s="3">
        <v>291</v>
      </c>
      <c r="C10" s="3">
        <v>122</v>
      </c>
      <c r="D10" s="3">
        <v>106</v>
      </c>
      <c r="E10" s="3">
        <v>100</v>
      </c>
      <c r="F10" s="2">
        <v>74</v>
      </c>
      <c r="G10" s="3"/>
    </row>
    <row r="11" spans="1:7" x14ac:dyDescent="0.25">
      <c r="A11" t="s">
        <v>120</v>
      </c>
      <c r="B11" s="3">
        <v>882</v>
      </c>
      <c r="C11" s="3">
        <v>1266</v>
      </c>
      <c r="D11" s="3">
        <v>1151</v>
      </c>
      <c r="E11" s="3">
        <v>48</v>
      </c>
      <c r="F11" s="2">
        <v>13</v>
      </c>
      <c r="G11" s="3"/>
    </row>
    <row r="12" spans="1:7" x14ac:dyDescent="0.25">
      <c r="A12" t="s">
        <v>121</v>
      </c>
      <c r="B12" s="3">
        <v>981</v>
      </c>
      <c r="C12" s="3">
        <v>1066</v>
      </c>
      <c r="D12" s="3">
        <v>1151</v>
      </c>
      <c r="E12" s="3">
        <v>1135</v>
      </c>
      <c r="F12" s="2">
        <v>2021</v>
      </c>
      <c r="G12" s="3"/>
    </row>
    <row r="13" spans="1:7" x14ac:dyDescent="0.25">
      <c r="A13" t="s">
        <v>122</v>
      </c>
      <c r="B13" s="3">
        <v>0</v>
      </c>
      <c r="C13" s="3">
        <v>11</v>
      </c>
      <c r="D13" s="3">
        <v>4</v>
      </c>
      <c r="E13" s="3">
        <v>2</v>
      </c>
      <c r="F13" s="2">
        <v>0</v>
      </c>
      <c r="G13" s="3"/>
    </row>
    <row r="14" spans="1:7" x14ac:dyDescent="0.25">
      <c r="A14" t="s">
        <v>199</v>
      </c>
      <c r="B14" s="3">
        <v>3305</v>
      </c>
      <c r="C14" s="3">
        <v>3016</v>
      </c>
      <c r="D14" s="3">
        <v>6528</v>
      </c>
      <c r="E14" s="3">
        <v>8261</v>
      </c>
      <c r="F14" s="2">
        <v>3224</v>
      </c>
      <c r="G14" s="3"/>
    </row>
    <row r="15" spans="1:7" x14ac:dyDescent="0.25">
      <c r="A15" t="s">
        <v>123</v>
      </c>
      <c r="B15" s="3">
        <v>479</v>
      </c>
      <c r="C15" s="3">
        <v>282</v>
      </c>
      <c r="D15" s="3">
        <v>235</v>
      </c>
      <c r="E15" s="3">
        <v>203</v>
      </c>
      <c r="F15" s="2">
        <v>271</v>
      </c>
      <c r="G15" s="3"/>
    </row>
    <row r="16" spans="1:7" x14ac:dyDescent="0.25">
      <c r="A16" t="s">
        <v>124</v>
      </c>
      <c r="B16" s="3">
        <v>8</v>
      </c>
      <c r="C16" s="3">
        <v>26</v>
      </c>
      <c r="D16" s="3">
        <v>60</v>
      </c>
      <c r="E16" s="3">
        <v>10</v>
      </c>
      <c r="F16" s="2">
        <v>1</v>
      </c>
      <c r="G16" s="3"/>
    </row>
    <row r="18" spans="1:1" x14ac:dyDescent="0.25">
      <c r="A18" s="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78DC-BDCE-406B-AFD0-10A6678BF807}">
  <dimension ref="A1:G17"/>
  <sheetViews>
    <sheetView tabSelected="1" workbookViewId="0">
      <selection activeCell="H21" sqref="H21"/>
    </sheetView>
  </sheetViews>
  <sheetFormatPr defaultRowHeight="15" x14ac:dyDescent="0.25"/>
  <cols>
    <col min="1" max="1" width="26" bestFit="1" customWidth="1"/>
    <col min="2" max="2" width="17.5703125" style="8" bestFit="1" customWidth="1"/>
    <col min="3" max="3" width="20.7109375" style="10" customWidth="1"/>
    <col min="4" max="4" width="17.5703125" style="8" bestFit="1" customWidth="1"/>
    <col min="5" max="5" width="20.7109375" style="11" customWidth="1"/>
    <col min="6" max="6" width="17.5703125" style="7" bestFit="1" customWidth="1"/>
    <col min="7" max="7" width="20.7109375" style="11" customWidth="1"/>
  </cols>
  <sheetData>
    <row r="1" spans="1:7" s="1" customFormat="1" ht="30" x14ac:dyDescent="0.25">
      <c r="A1" s="1" t="s">
        <v>125</v>
      </c>
      <c r="B1" s="7" t="s">
        <v>126</v>
      </c>
      <c r="C1" s="9" t="s">
        <v>127</v>
      </c>
      <c r="D1" s="7" t="s">
        <v>128</v>
      </c>
      <c r="E1" s="9" t="s">
        <v>129</v>
      </c>
      <c r="F1" s="7" t="s">
        <v>130</v>
      </c>
      <c r="G1" s="9" t="s">
        <v>131</v>
      </c>
    </row>
    <row r="2" spans="1:7" x14ac:dyDescent="0.25">
      <c r="B2" s="7"/>
      <c r="C2" s="11"/>
      <c r="D2" s="7"/>
    </row>
    <row r="3" spans="1:7" x14ac:dyDescent="0.25">
      <c r="A3" t="s">
        <v>132</v>
      </c>
      <c r="B3" s="7">
        <v>345964</v>
      </c>
      <c r="C3" s="11">
        <f>B3/B15</f>
        <v>0.43295251656059264</v>
      </c>
      <c r="D3" s="7">
        <v>362916</v>
      </c>
      <c r="E3" s="11">
        <f>D3/D15</f>
        <v>0.43938955512104172</v>
      </c>
      <c r="F3" s="7">
        <v>364313.38</v>
      </c>
      <c r="G3" s="11">
        <f>F3/F15</f>
        <v>0.45451286188602485</v>
      </c>
    </row>
    <row r="4" spans="1:7" x14ac:dyDescent="0.25">
      <c r="A4" t="s">
        <v>133</v>
      </c>
      <c r="B4" s="24">
        <v>315448</v>
      </c>
      <c r="C4" s="11">
        <f>B4/B15</f>
        <v>0.39476363275949472</v>
      </c>
      <c r="D4" s="24">
        <v>327356</v>
      </c>
      <c r="E4" s="11">
        <f>D4/D15</f>
        <v>0.39633636215048035</v>
      </c>
      <c r="F4" s="24">
        <v>324756.5</v>
      </c>
      <c r="G4" s="11">
        <f>F4/F15</f>
        <v>0.40516218819931571</v>
      </c>
    </row>
    <row r="5" spans="1:7" x14ac:dyDescent="0.25">
      <c r="A5" t="s">
        <v>134</v>
      </c>
      <c r="B5" s="7">
        <v>48428</v>
      </c>
      <c r="C5" s="11">
        <f>B5/B15</f>
        <v>6.060464230959401E-2</v>
      </c>
      <c r="D5" s="7">
        <v>59240</v>
      </c>
      <c r="E5" s="11">
        <f>D5/D15</f>
        <v>7.172303575860671E-2</v>
      </c>
      <c r="F5" s="7">
        <v>47650.47</v>
      </c>
      <c r="G5" s="11">
        <f>F5/F15</f>
        <v>5.9448136354240323E-2</v>
      </c>
    </row>
    <row r="6" spans="1:7" x14ac:dyDescent="0.25">
      <c r="A6" t="s">
        <v>135</v>
      </c>
      <c r="B6" s="7">
        <v>38445</v>
      </c>
      <c r="C6" s="11">
        <f>B6/B15</f>
        <v>4.8111536169000199E-2</v>
      </c>
      <c r="D6" s="7">
        <v>33198</v>
      </c>
      <c r="E6" s="11">
        <f>D6/D15</f>
        <v>4.019347301003081E-2</v>
      </c>
      <c r="F6" s="7">
        <v>21778.92</v>
      </c>
      <c r="G6" s="11">
        <f>F6/F15</f>
        <v>2.7171110921006478E-2</v>
      </c>
    </row>
    <row r="7" spans="1:7" x14ac:dyDescent="0.25">
      <c r="A7" t="s">
        <v>136</v>
      </c>
      <c r="B7" s="7">
        <v>13428</v>
      </c>
      <c r="C7" s="11">
        <f>B7/B15</f>
        <v>1.6804310253019501E-2</v>
      </c>
      <c r="D7" s="7">
        <v>9059</v>
      </c>
      <c r="E7" s="11">
        <f>D7/D15</f>
        <v>1.0967909874024614E-2</v>
      </c>
      <c r="F7" s="7">
        <v>9499.4699999999993</v>
      </c>
      <c r="G7" s="11">
        <f>F7/F15</f>
        <v>1.1851421147640628E-2</v>
      </c>
    </row>
    <row r="8" spans="1:7" x14ac:dyDescent="0.25">
      <c r="A8" t="s">
        <v>137</v>
      </c>
      <c r="B8" s="7">
        <v>19728.149999999994</v>
      </c>
      <c r="C8" s="11">
        <f>B8/B15</f>
        <v>2.4688557738911716E-2</v>
      </c>
      <c r="D8" s="7">
        <v>16263</v>
      </c>
      <c r="E8" s="11">
        <f>D8/D15</f>
        <v>1.9689934681671521E-2</v>
      </c>
      <c r="F8" s="7">
        <v>18518.71</v>
      </c>
      <c r="G8" s="11">
        <f>F8/F15</f>
        <v>2.3103713293586271E-2</v>
      </c>
    </row>
    <row r="9" spans="1:7" x14ac:dyDescent="0.25">
      <c r="A9" t="s">
        <v>138</v>
      </c>
      <c r="B9" s="7">
        <v>5158</v>
      </c>
      <c r="C9" s="11">
        <f>B9/B15</f>
        <v>6.4549175070803232E-3</v>
      </c>
      <c r="D9" s="7">
        <v>4031</v>
      </c>
      <c r="E9" s="11">
        <f>D9/D15</f>
        <v>4.880411160414308E-3</v>
      </c>
      <c r="F9" s="7">
        <v>4367.41</v>
      </c>
      <c r="G9" s="11">
        <f>F9/F15</f>
        <v>5.4487266378458118E-3</v>
      </c>
    </row>
    <row r="10" spans="1:7" x14ac:dyDescent="0.25">
      <c r="A10" t="s">
        <v>139</v>
      </c>
      <c r="B10" s="7">
        <v>5396</v>
      </c>
      <c r="C10" s="11">
        <f>B10/B15</f>
        <v>6.7527597650650301E-3</v>
      </c>
      <c r="D10" s="7">
        <v>6624</v>
      </c>
      <c r="E10" s="11">
        <f>D10/D15</f>
        <v>8.0198073744937679E-3</v>
      </c>
      <c r="F10" s="7">
        <v>4895</v>
      </c>
      <c r="G10" s="11">
        <f>F10/F15</f>
        <v>6.1069413891196959E-3</v>
      </c>
    </row>
    <row r="11" spans="1:7" x14ac:dyDescent="0.25">
      <c r="A11" t="s">
        <v>140</v>
      </c>
      <c r="B11" s="7">
        <v>1547.4</v>
      </c>
      <c r="C11" s="11">
        <f>B11/B15</f>
        <v>1.936475252124097E-3</v>
      </c>
      <c r="D11" s="7">
        <v>2933</v>
      </c>
      <c r="E11" s="11">
        <f>D11/D15</f>
        <v>3.5510409162726785E-3</v>
      </c>
      <c r="F11" s="7">
        <v>1381.16</v>
      </c>
      <c r="G11" s="11">
        <f>F11/F15</f>
        <v>1.7231181141974586E-3</v>
      </c>
    </row>
    <row r="12" spans="1:7" x14ac:dyDescent="0.25">
      <c r="A12" t="s">
        <v>88</v>
      </c>
      <c r="B12" s="7">
        <v>5538.15</v>
      </c>
      <c r="C12" s="11">
        <f>B12/B15</f>
        <v>6.93065168511766E-3</v>
      </c>
      <c r="D12" s="7">
        <v>3559</v>
      </c>
      <c r="E12" s="11">
        <f>D12/D15</f>
        <v>4.3089514561931337E-3</v>
      </c>
      <c r="F12" s="7">
        <v>4171.8900000000003</v>
      </c>
      <c r="G12" s="11">
        <f>F12/F15</f>
        <v>5.2047983068140083E-3</v>
      </c>
    </row>
    <row r="13" spans="1:7" x14ac:dyDescent="0.25">
      <c r="A13" t="s">
        <v>141</v>
      </c>
      <c r="B13" s="7">
        <v>0</v>
      </c>
      <c r="C13" s="11"/>
      <c r="D13" s="7">
        <v>776</v>
      </c>
      <c r="E13" s="11">
        <f>D13/D15</f>
        <v>9.3951849677040517E-4</v>
      </c>
      <c r="F13" s="7">
        <v>214</v>
      </c>
      <c r="G13" s="11">
        <f>F13/F15</f>
        <v>2.669837502087058E-4</v>
      </c>
    </row>
    <row r="14" spans="1:7" x14ac:dyDescent="0.25">
      <c r="B14" s="7"/>
      <c r="C14" s="11"/>
      <c r="D14" s="7"/>
    </row>
    <row r="15" spans="1:7" s="1" customFormat="1" x14ac:dyDescent="0.25">
      <c r="A15" s="1" t="s">
        <v>142</v>
      </c>
      <c r="B15" s="7">
        <f>SUM(B3:B14)</f>
        <v>799080.70000000007</v>
      </c>
      <c r="C15" s="12">
        <f>SUM(C3:C13)</f>
        <v>1</v>
      </c>
      <c r="D15" s="7">
        <f>SUM(D3:D14)</f>
        <v>825955</v>
      </c>
      <c r="E15" s="12">
        <f>SUM(E3:E13)</f>
        <v>1.0000000000000002</v>
      </c>
      <c r="F15" s="7">
        <f>SUM(F3:F14)</f>
        <v>801546.91</v>
      </c>
      <c r="G15" s="12">
        <f>SUM(G3:G13)</f>
        <v>0.99999999999999978</v>
      </c>
    </row>
    <row r="17" spans="1:1" x14ac:dyDescent="0.25">
      <c r="A17" s="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245A6-B563-4249-A810-636F14C2C110}">
  <dimension ref="A1:L34"/>
  <sheetViews>
    <sheetView topLeftCell="A2" workbookViewId="0">
      <selection activeCell="L18" sqref="L18"/>
    </sheetView>
  </sheetViews>
  <sheetFormatPr defaultRowHeight="15" x14ac:dyDescent="0.25"/>
  <cols>
    <col min="1" max="1" width="27" bestFit="1" customWidth="1"/>
    <col min="2" max="2" width="17.42578125" style="13" bestFit="1" customWidth="1"/>
    <col min="3" max="3" width="18.140625" style="13" bestFit="1" customWidth="1"/>
    <col min="4" max="5" width="10.28515625" style="13" customWidth="1"/>
    <col min="6" max="6" width="13.28515625" style="13" bestFit="1" customWidth="1"/>
    <col min="7" max="7" width="14.85546875" style="13" bestFit="1" customWidth="1"/>
    <col min="8" max="8" width="14.85546875" style="13" customWidth="1"/>
    <col min="9" max="9" width="12.7109375" style="13" bestFit="1" customWidth="1"/>
    <col min="10" max="10" width="9.85546875" style="15" bestFit="1" customWidth="1"/>
  </cols>
  <sheetData>
    <row r="1" spans="1:10" x14ac:dyDescent="0.25">
      <c r="A1" s="1" t="s">
        <v>143</v>
      </c>
    </row>
    <row r="2" spans="1:10" ht="45" x14ac:dyDescent="0.25">
      <c r="B2" s="14" t="s">
        <v>144</v>
      </c>
      <c r="C2" s="14" t="s">
        <v>145</v>
      </c>
      <c r="D2" s="17" t="s">
        <v>146</v>
      </c>
      <c r="E2" s="17" t="s">
        <v>147</v>
      </c>
      <c r="F2" s="14" t="s">
        <v>148</v>
      </c>
      <c r="G2" s="14" t="s">
        <v>149</v>
      </c>
      <c r="H2" s="14" t="s">
        <v>150</v>
      </c>
      <c r="I2" s="19" t="s">
        <v>151</v>
      </c>
      <c r="J2" s="20" t="s">
        <v>152</v>
      </c>
    </row>
    <row r="3" spans="1:10" x14ac:dyDescent="0.25">
      <c r="A3" t="s">
        <v>153</v>
      </c>
      <c r="B3" s="13">
        <v>1640.02</v>
      </c>
      <c r="C3" s="13">
        <v>9048</v>
      </c>
      <c r="I3" s="21">
        <f t="shared" ref="I3:I10" si="0">SUM(B3:G3)</f>
        <v>10688.02</v>
      </c>
      <c r="J3" s="22">
        <f>I3/I29</f>
        <v>5.5073383806868388E-2</v>
      </c>
    </row>
    <row r="4" spans="1:10" x14ac:dyDescent="0.25">
      <c r="A4" t="s">
        <v>154</v>
      </c>
      <c r="B4" s="13">
        <v>88.99</v>
      </c>
      <c r="E4" s="13">
        <v>5448</v>
      </c>
      <c r="F4" s="13">
        <v>5158.3100000000004</v>
      </c>
      <c r="I4" s="21">
        <f t="shared" si="0"/>
        <v>10695.3</v>
      </c>
      <c r="J4" s="22">
        <f>I4/I29</f>
        <v>5.5110896296002389E-2</v>
      </c>
    </row>
    <row r="5" spans="1:10" x14ac:dyDescent="0.25">
      <c r="A5" t="s">
        <v>155</v>
      </c>
      <c r="B5" s="13">
        <v>0</v>
      </c>
      <c r="F5" s="13">
        <v>188.58</v>
      </c>
      <c r="I5" s="21">
        <f t="shared" si="0"/>
        <v>188.58</v>
      </c>
      <c r="J5" s="22">
        <f>I5/I29</f>
        <v>9.7171774737502751E-4</v>
      </c>
    </row>
    <row r="6" spans="1:10" x14ac:dyDescent="0.25">
      <c r="A6" t="s">
        <v>156</v>
      </c>
      <c r="B6" s="13">
        <v>252</v>
      </c>
      <c r="I6" s="21">
        <f t="shared" si="0"/>
        <v>252</v>
      </c>
      <c r="J6" s="22">
        <f>I6/I29</f>
        <v>1.2985092392539341E-3</v>
      </c>
    </row>
    <row r="7" spans="1:10" x14ac:dyDescent="0.25">
      <c r="A7" t="s">
        <v>157</v>
      </c>
      <c r="B7" s="13">
        <v>2160.56</v>
      </c>
      <c r="I7" s="21">
        <f t="shared" si="0"/>
        <v>2160.56</v>
      </c>
      <c r="J7" s="22">
        <f>I7/I29</f>
        <v>1.1132964769692381E-2</v>
      </c>
    </row>
    <row r="8" spans="1:10" x14ac:dyDescent="0.25">
      <c r="A8" t="s">
        <v>158</v>
      </c>
      <c r="F8" s="13">
        <v>7203.76</v>
      </c>
      <c r="I8" s="21">
        <f t="shared" si="0"/>
        <v>7203.76</v>
      </c>
      <c r="J8" s="22">
        <f>I8/I29</f>
        <v>3.7119638560983818E-2</v>
      </c>
    </row>
    <row r="9" spans="1:10" x14ac:dyDescent="0.25">
      <c r="A9" t="s">
        <v>159</v>
      </c>
      <c r="B9" s="13">
        <v>5080</v>
      </c>
      <c r="D9" s="13">
        <v>-50</v>
      </c>
      <c r="F9" s="13">
        <v>50</v>
      </c>
      <c r="I9" s="21">
        <f t="shared" si="0"/>
        <v>5080</v>
      </c>
      <c r="J9" s="22">
        <f>I9/I29</f>
        <v>2.6176297362738039E-2</v>
      </c>
    </row>
    <row r="10" spans="1:10" x14ac:dyDescent="0.25">
      <c r="A10" t="s">
        <v>160</v>
      </c>
      <c r="B10" s="13">
        <v>251.88</v>
      </c>
      <c r="C10" s="13">
        <v>7324.48</v>
      </c>
      <c r="I10" s="21">
        <f t="shared" si="0"/>
        <v>7576.36</v>
      </c>
      <c r="J10" s="22">
        <f>I10/I29</f>
        <v>3.90395772218807E-2</v>
      </c>
    </row>
    <row r="11" spans="1:10" x14ac:dyDescent="0.25">
      <c r="A11" t="s">
        <v>161</v>
      </c>
      <c r="B11" s="13">
        <v>6353.9</v>
      </c>
      <c r="C11" s="13">
        <v>3951.24</v>
      </c>
      <c r="D11" s="13">
        <v>1511.99</v>
      </c>
      <c r="F11" s="13">
        <v>1804.92</v>
      </c>
      <c r="H11" s="13">
        <v>500</v>
      </c>
      <c r="I11" s="21">
        <f>SUM(B11:H11)</f>
        <v>14122.05</v>
      </c>
      <c r="J11" s="22">
        <f>I11/I29</f>
        <v>7.2768303183357225E-2</v>
      </c>
    </row>
    <row r="12" spans="1:10" x14ac:dyDescent="0.25">
      <c r="A12" t="s">
        <v>162</v>
      </c>
      <c r="B12" s="13">
        <v>2698.74</v>
      </c>
      <c r="C12" s="13">
        <v>839.49</v>
      </c>
      <c r="F12" s="13">
        <v>439.41</v>
      </c>
      <c r="I12" s="21">
        <f t="shared" ref="I12:I27" si="1">SUM(B12:G12)</f>
        <v>3977.6399999999994</v>
      </c>
      <c r="J12" s="22">
        <f>I12/I29</f>
        <v>2.049604083502388E-2</v>
      </c>
    </row>
    <row r="13" spans="1:10" x14ac:dyDescent="0.25">
      <c r="A13" t="s">
        <v>163</v>
      </c>
      <c r="B13" s="13">
        <v>0</v>
      </c>
      <c r="I13" s="21">
        <f t="shared" si="1"/>
        <v>0</v>
      </c>
      <c r="J13" s="22">
        <f>I13/I29</f>
        <v>0</v>
      </c>
    </row>
    <row r="14" spans="1:10" x14ac:dyDescent="0.25">
      <c r="A14" t="s">
        <v>164</v>
      </c>
      <c r="B14" s="13">
        <v>986.41</v>
      </c>
      <c r="I14" s="21">
        <f t="shared" si="1"/>
        <v>986.41</v>
      </c>
      <c r="J14" s="22">
        <f>I14/I29</f>
        <v>5.0827876932240997E-3</v>
      </c>
    </row>
    <row r="15" spans="1:10" x14ac:dyDescent="0.25">
      <c r="A15" t="s">
        <v>165</v>
      </c>
      <c r="B15" s="13">
        <v>4407.45</v>
      </c>
      <c r="I15" s="21">
        <f t="shared" si="1"/>
        <v>4407.45</v>
      </c>
      <c r="J15" s="22">
        <f>I15/I29</f>
        <v>2.2710772010118063E-2</v>
      </c>
    </row>
    <row r="16" spans="1:10" x14ac:dyDescent="0.25">
      <c r="A16" t="s">
        <v>166</v>
      </c>
      <c r="B16" s="13">
        <v>4351.47</v>
      </c>
      <c r="I16" s="21">
        <f t="shared" si="1"/>
        <v>4351.47</v>
      </c>
      <c r="J16" s="22">
        <f>I16/I29</f>
        <v>2.2422317457683801E-2</v>
      </c>
    </row>
    <row r="17" spans="1:12" x14ac:dyDescent="0.25">
      <c r="A17" t="s">
        <v>167</v>
      </c>
      <c r="B17" s="13">
        <v>12760.68</v>
      </c>
      <c r="I17" s="21">
        <f t="shared" si="1"/>
        <v>12760.68</v>
      </c>
      <c r="J17" s="22">
        <f>I17/I29</f>
        <v>6.5753416187154343E-2</v>
      </c>
    </row>
    <row r="18" spans="1:12" x14ac:dyDescent="0.25">
      <c r="A18" t="s">
        <v>168</v>
      </c>
      <c r="B18" s="13">
        <v>715.31</v>
      </c>
      <c r="I18" s="21">
        <f t="shared" si="1"/>
        <v>715.31</v>
      </c>
      <c r="J18" s="22">
        <f>I18/I29</f>
        <v>3.6858596981378237E-3</v>
      </c>
    </row>
    <row r="19" spans="1:12" x14ac:dyDescent="0.25">
      <c r="A19" t="s">
        <v>169</v>
      </c>
      <c r="B19" s="13">
        <v>375</v>
      </c>
      <c r="F19" s="13">
        <v>4445</v>
      </c>
      <c r="I19" s="21">
        <f t="shared" si="1"/>
        <v>4820</v>
      </c>
      <c r="J19" s="22">
        <f>I19/I29</f>
        <v>2.4836565607952235E-2</v>
      </c>
    </row>
    <row r="20" spans="1:12" x14ac:dyDescent="0.25">
      <c r="A20" t="s">
        <v>170</v>
      </c>
      <c r="B20" s="13">
        <v>383.78</v>
      </c>
      <c r="F20" s="13">
        <v>135.82</v>
      </c>
      <c r="G20" s="13">
        <v>28.98</v>
      </c>
      <c r="I20" s="21">
        <f t="shared" si="1"/>
        <v>548.57999999999993</v>
      </c>
      <c r="J20" s="22">
        <f>I20/I29</f>
        <v>2.8267309463092189E-3</v>
      </c>
    </row>
    <row r="21" spans="1:12" x14ac:dyDescent="0.25">
      <c r="A21" t="s">
        <v>171</v>
      </c>
      <c r="B21" s="13">
        <v>3580.25</v>
      </c>
      <c r="I21" s="21">
        <f t="shared" si="1"/>
        <v>3580.25</v>
      </c>
      <c r="J21" s="22">
        <f>I21/I29</f>
        <v>1.8448363904122612E-2</v>
      </c>
    </row>
    <row r="22" spans="1:12" x14ac:dyDescent="0.25">
      <c r="A22" t="s">
        <v>172</v>
      </c>
      <c r="B22" s="13">
        <v>0</v>
      </c>
      <c r="I22" s="21">
        <f t="shared" si="1"/>
        <v>0</v>
      </c>
      <c r="J22" s="22">
        <f>I22/I29</f>
        <v>0</v>
      </c>
    </row>
    <row r="23" spans="1:12" x14ac:dyDescent="0.25">
      <c r="A23" t="s">
        <v>198</v>
      </c>
      <c r="B23" s="13">
        <v>56</v>
      </c>
      <c r="I23" s="21">
        <f t="shared" si="1"/>
        <v>56</v>
      </c>
      <c r="J23" s="22">
        <f>I23/I29</f>
        <v>2.885576087230965E-4</v>
      </c>
    </row>
    <row r="24" spans="1:12" x14ac:dyDescent="0.25">
      <c r="A24" t="s">
        <v>173</v>
      </c>
      <c r="G24" s="13">
        <v>531.9</v>
      </c>
      <c r="I24" s="21">
        <f t="shared" si="1"/>
        <v>531.9</v>
      </c>
      <c r="J24" s="22">
        <f>I24/I29</f>
        <v>2.7407820014252681E-3</v>
      </c>
    </row>
    <row r="25" spans="1:12" x14ac:dyDescent="0.25">
      <c r="A25" t="s">
        <v>174</v>
      </c>
      <c r="B25" s="13">
        <v>14006.88</v>
      </c>
      <c r="I25" s="21">
        <f t="shared" si="1"/>
        <v>14006.88</v>
      </c>
      <c r="J25" s="22">
        <f>I25/I29</f>
        <v>7.2174853544131529E-2</v>
      </c>
      <c r="L25" t="s">
        <v>175</v>
      </c>
    </row>
    <row r="26" spans="1:12" x14ac:dyDescent="0.25">
      <c r="A26" t="s">
        <v>176</v>
      </c>
      <c r="B26" s="13">
        <v>1751.73</v>
      </c>
      <c r="I26" s="21">
        <f t="shared" si="1"/>
        <v>1751.73</v>
      </c>
      <c r="J26" s="22">
        <f>I26/I29</f>
        <v>9.026339641580533E-3</v>
      </c>
    </row>
    <row r="27" spans="1:12" x14ac:dyDescent="0.25">
      <c r="A27" t="s">
        <v>177</v>
      </c>
      <c r="B27" s="13">
        <v>83607.77</v>
      </c>
      <c r="I27" s="21">
        <f t="shared" si="1"/>
        <v>83607.77</v>
      </c>
      <c r="J27" s="22">
        <f>I27/I29</f>
        <v>0.43081532467626155</v>
      </c>
    </row>
    <row r="29" spans="1:12" s="1" customFormat="1" x14ac:dyDescent="0.25">
      <c r="A29" s="1" t="s">
        <v>142</v>
      </c>
      <c r="B29" s="14">
        <f t="shared" ref="B29:H29" si="2">SUM(B3:B28)</f>
        <v>145508.82</v>
      </c>
      <c r="C29" s="14">
        <f t="shared" si="2"/>
        <v>21163.210000000003</v>
      </c>
      <c r="D29" s="14">
        <f t="shared" si="2"/>
        <v>1461.99</v>
      </c>
      <c r="E29" s="14">
        <f t="shared" si="2"/>
        <v>5448</v>
      </c>
      <c r="F29" s="14">
        <f t="shared" si="2"/>
        <v>19425.800000000003</v>
      </c>
      <c r="G29" s="14">
        <f t="shared" si="2"/>
        <v>560.88</v>
      </c>
      <c r="H29" s="14">
        <f t="shared" si="2"/>
        <v>500</v>
      </c>
      <c r="I29" s="14">
        <f>SUM(I3:I28)</f>
        <v>194068.7</v>
      </c>
      <c r="J29" s="16">
        <f>SUM(J3:J27)</f>
        <v>1</v>
      </c>
    </row>
    <row r="30" spans="1:12" s="11" customFormat="1" x14ac:dyDescent="0.25">
      <c r="A30" s="11" t="s">
        <v>178</v>
      </c>
      <c r="B30" s="11">
        <f>B29/I29</f>
        <v>0.74977994905927647</v>
      </c>
      <c r="C30" s="11">
        <f>C29/I29</f>
        <v>0.10905009411615578</v>
      </c>
      <c r="D30" s="11">
        <f>D29/I29</f>
        <v>7.5333631853049974E-3</v>
      </c>
      <c r="E30" s="11">
        <f>E29/I29</f>
        <v>2.8072533077204101E-2</v>
      </c>
      <c r="F30" s="11">
        <f>F29/I29</f>
        <v>0.1000975427773773</v>
      </c>
      <c r="G30" s="11">
        <f>G29/I29</f>
        <v>2.8901105639394706E-3</v>
      </c>
      <c r="H30" s="11">
        <f>H29/I29</f>
        <v>2.5764072207419332E-3</v>
      </c>
    </row>
    <row r="32" spans="1:12" x14ac:dyDescent="0.25">
      <c r="A32" t="s">
        <v>144</v>
      </c>
      <c r="B32" s="13">
        <f>B29</f>
        <v>145508.82</v>
      </c>
    </row>
    <row r="33" spans="1:2" x14ac:dyDescent="0.25">
      <c r="A33" t="s">
        <v>179</v>
      </c>
      <c r="B33" s="13">
        <f>SUM(C3:H27)</f>
        <v>48559.880000000005</v>
      </c>
    </row>
    <row r="34" spans="1:2" x14ac:dyDescent="0.25">
      <c r="A34" t="s">
        <v>142</v>
      </c>
      <c r="B34" s="13">
        <f>SUM(B32:B33)</f>
        <v>194068.7</v>
      </c>
    </row>
  </sheetData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FD9EF-5559-4E20-8D5B-5ABD90BE6D1B}">
  <dimension ref="A1:C13"/>
  <sheetViews>
    <sheetView workbookViewId="0">
      <selection activeCell="S7" sqref="S7"/>
    </sheetView>
  </sheetViews>
  <sheetFormatPr defaultRowHeight="15" x14ac:dyDescent="0.25"/>
  <cols>
    <col min="1" max="1" width="28.140625" bestFit="1" customWidth="1"/>
    <col min="2" max="2" width="12" style="13" bestFit="1" customWidth="1"/>
    <col min="3" max="3" width="9.7109375" style="15" bestFit="1" customWidth="1"/>
  </cols>
  <sheetData>
    <row r="1" spans="1:3" x14ac:dyDescent="0.25">
      <c r="A1" s="1" t="s">
        <v>180</v>
      </c>
    </row>
    <row r="2" spans="1:3" x14ac:dyDescent="0.25">
      <c r="B2" s="14" t="s">
        <v>142</v>
      </c>
      <c r="C2" s="16" t="s">
        <v>181</v>
      </c>
    </row>
    <row r="3" spans="1:3" x14ac:dyDescent="0.25">
      <c r="A3" t="s">
        <v>182</v>
      </c>
      <c r="B3" s="25">
        <v>634283.87</v>
      </c>
      <c r="C3" s="15">
        <f>B3/B6</f>
        <v>0.79132553166906539</v>
      </c>
    </row>
    <row r="4" spans="1:3" x14ac:dyDescent="0.25">
      <c r="A4" t="s">
        <v>183</v>
      </c>
      <c r="B4" s="25">
        <v>38135.29</v>
      </c>
      <c r="C4" s="15">
        <f>B4/B6</f>
        <v>4.7577165464737413E-2</v>
      </c>
    </row>
    <row r="5" spans="1:3" x14ac:dyDescent="0.25">
      <c r="A5" t="s">
        <v>184</v>
      </c>
      <c r="B5" s="25">
        <v>129126.91</v>
      </c>
      <c r="C5" s="15">
        <f>B5/B6</f>
        <v>0.16109730286619706</v>
      </c>
    </row>
    <row r="6" spans="1:3" s="1" customFormat="1" x14ac:dyDescent="0.25">
      <c r="A6" s="1" t="s">
        <v>142</v>
      </c>
      <c r="B6" s="14">
        <f>SUM(B3:B5)</f>
        <v>801546.07000000007</v>
      </c>
      <c r="C6" s="16"/>
    </row>
    <row r="9" spans="1:3" s="1" customFormat="1" x14ac:dyDescent="0.25">
      <c r="A9" s="1" t="s">
        <v>185</v>
      </c>
      <c r="B9" s="14"/>
      <c r="C9" s="16"/>
    </row>
    <row r="10" spans="1:3" x14ac:dyDescent="0.25">
      <c r="B10" s="14" t="s">
        <v>142</v>
      </c>
      <c r="C10" s="16" t="s">
        <v>181</v>
      </c>
    </row>
    <row r="11" spans="1:3" x14ac:dyDescent="0.25">
      <c r="A11" t="s">
        <v>144</v>
      </c>
      <c r="B11" s="13">
        <f>'Operations Expenditures'!B32</f>
        <v>145508.82</v>
      </c>
      <c r="C11" s="15">
        <f>B11/B13</f>
        <v>0.74977994905927647</v>
      </c>
    </row>
    <row r="12" spans="1:3" x14ac:dyDescent="0.25">
      <c r="A12" t="s">
        <v>184</v>
      </c>
      <c r="B12" s="13">
        <f>'Operations Expenditures'!B33</f>
        <v>48559.880000000005</v>
      </c>
      <c r="C12" s="15">
        <f>B12/B13</f>
        <v>0.25022005094072358</v>
      </c>
    </row>
    <row r="13" spans="1:3" s="1" customFormat="1" x14ac:dyDescent="0.25">
      <c r="A13" s="1" t="s">
        <v>142</v>
      </c>
      <c r="B13" s="14">
        <f>SUM(B11:B12)</f>
        <v>194068.7</v>
      </c>
      <c r="C13" s="16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1F1197A726E640BEDA34750291D5C6" ma:contentTypeVersion="14" ma:contentTypeDescription="Create a new document." ma:contentTypeScope="" ma:versionID="5bc8528de5e3d13f7facd78e2e6c3860">
  <xsd:schema xmlns:xsd="http://www.w3.org/2001/XMLSchema" xmlns:xs="http://www.w3.org/2001/XMLSchema" xmlns:p="http://schemas.microsoft.com/office/2006/metadata/properties" xmlns:ns3="8c814e13-b6f4-49f8-9009-5a0b7dfc00b9" xmlns:ns4="1637785b-b898-4138-9486-45fa52f89d34" targetNamespace="http://schemas.microsoft.com/office/2006/metadata/properties" ma:root="true" ma:fieldsID="062820a985dd756e2b84923d7dcceca6" ns3:_="" ns4:_="">
    <xsd:import namespace="8c814e13-b6f4-49f8-9009-5a0b7dfc00b9"/>
    <xsd:import namespace="1637785b-b898-4138-9486-45fa52f89d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814e13-b6f4-49f8-9009-5a0b7dfc0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7785b-b898-4138-9486-45fa52f89d3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E29EA4-4C3A-47DE-ABFE-92394B421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814e13-b6f4-49f8-9009-5a0b7dfc00b9"/>
    <ds:schemaRef ds:uri="1637785b-b898-4138-9486-45fa52f89d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0A6AD0-63E1-4699-AC4C-C87908B75F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A0C4B6-610F-4000-B281-056024F77D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Print Volumes</vt:lpstr>
      <vt:lpstr>Journals holdings</vt:lpstr>
      <vt:lpstr>Federal Documents</vt:lpstr>
      <vt:lpstr>Other Formats</vt:lpstr>
      <vt:lpstr>Electronic Collections</vt:lpstr>
      <vt:lpstr>Selected Activity</vt:lpstr>
      <vt:lpstr>Materials Expenditures</vt:lpstr>
      <vt:lpstr>Operations Expenditures</vt:lpstr>
      <vt:lpstr>Total Expenditures - Gift-Univ</vt:lpstr>
      <vt:lpstr>Fund Raising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 Dinkins</dc:creator>
  <cp:keywords/>
  <dc:description/>
  <cp:lastModifiedBy>Debbi Dinkins</cp:lastModifiedBy>
  <cp:revision/>
  <dcterms:created xsi:type="dcterms:W3CDTF">2020-06-25T16:15:49Z</dcterms:created>
  <dcterms:modified xsi:type="dcterms:W3CDTF">2023-07-24T21:00:04Z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0x0101002E1F1197A726E640BEDA34750291D5C6</vt:lpwstr>
  </property>
</Properties>
</file>